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เวิร์กบุ๊กนี้"/>
  <bookViews>
    <workbookView xWindow="0" yWindow="0" windowWidth="28800" windowHeight="12480" firstSheet="5" activeTab="12"/>
  </bookViews>
  <sheets>
    <sheet name="อาคารเพื่อประโยชน์อื่น" sheetId="1" r:id="rId1"/>
    <sheet name="สิ่งก่อสร้าง" sheetId="2" r:id="rId2"/>
    <sheet name="สำนักงาน" sheetId="3" r:id="rId3"/>
    <sheet name="ตำกว่าเกณฑ์สำนักงาน" sheetId="4" r:id="rId4"/>
    <sheet name="ยาน" sheetId="5" r:id="rId5"/>
    <sheet name="ไฟฟ้า " sheetId="6" r:id="rId6"/>
    <sheet name="โฆษณา" sheetId="7" r:id="rId7"/>
    <sheet name="เกษตร" sheetId="8" r:id="rId8"/>
    <sheet name="โรงงาน" sheetId="9" r:id="rId9"/>
    <sheet name="คอม" sheetId="10" r:id="rId10"/>
    <sheet name="งานบ้าน  " sheetId="11" r:id="rId11"/>
    <sheet name="กีฬา" sheetId="12" r:id="rId12"/>
    <sheet name="โปรแกรมฯ" sheetId="13" r:id="rId13"/>
  </sheets>
  <definedNames/>
  <calcPr fullCalcOnLoad="1"/>
</workbook>
</file>

<file path=xl/sharedStrings.xml><?xml version="1.0" encoding="utf-8"?>
<sst xmlns="http://schemas.openxmlformats.org/spreadsheetml/2006/main" count="887" uniqueCount="188">
  <si>
    <t>โรงอาหาร</t>
  </si>
  <si>
    <t>เครื่องขยายเสียง Kawachi</t>
  </si>
  <si>
    <t>หมายเหตุ</t>
  </si>
  <si>
    <t>รายการ</t>
  </si>
  <si>
    <t>จำนวน</t>
  </si>
  <si>
    <t>มูลค่าสุทธิ</t>
  </si>
  <si>
    <t>โรงจอดรถ</t>
  </si>
  <si>
    <t>1  มี.ค.  55</t>
  </si>
  <si>
    <t>-</t>
  </si>
  <si>
    <t>01 มี.ค. 55</t>
  </si>
  <si>
    <t>10  ก.พ.  58</t>
  </si>
  <si>
    <t>26  ก.ย.  54</t>
  </si>
  <si>
    <t xml:space="preserve"> </t>
  </si>
  <si>
    <t>1 มี.ค. 55</t>
  </si>
  <si>
    <t>ตู้เย็น Hitachi รุ่น R-H200AA</t>
  </si>
  <si>
    <t>อุปกรณ์บริหารซิทอัพหน้าท้อง</t>
  </si>
  <si>
    <t>อำนวยการ</t>
  </si>
  <si>
    <t>เก้าอี้ทำงาน</t>
  </si>
  <si>
    <t>เครื่องเจาะดิน</t>
  </si>
  <si>
    <t>เครื่องเจียไฟฟ้า 4 นิ้ว(MAKTEC MT954)</t>
  </si>
  <si>
    <t>โรงจอดรถ:ห้องลูกกรง</t>
  </si>
  <si>
    <t>เครื่องปริ้นเตอร์</t>
  </si>
  <si>
    <t>.</t>
  </si>
  <si>
    <t xml:space="preserve">                                                              ทะเบียนคุมทรัพย์สิน</t>
  </si>
  <si>
    <t>ส่วนราชการ สพฐ</t>
  </si>
  <si>
    <t>หน่วยงาน สพป.กจ.2</t>
  </si>
  <si>
    <t xml:space="preserve">สถานที่ตั้ง/หน่วยงานที่รับผิดชอบ กลุ่มอำนวยการ ผู้รับจ้าง หจก. พี.พี.เค. วัสดุก่อสร้าง </t>
  </si>
  <si>
    <t>ที่อยู่ 160/97 ต.บ้านเหนือ อ.เมือง จ.กาญจนบุรี 71000 โทรศัพท์ -</t>
  </si>
  <si>
    <t xml:space="preserve">ประเภทเงิน                     </t>
  </si>
  <si>
    <r>
      <t xml:space="preserve">  </t>
    </r>
    <r>
      <rPr>
        <sz val="16"/>
        <rFont val="Wingdings 2"/>
        <family val="1"/>
      </rPr>
      <t>R</t>
    </r>
  </si>
  <si>
    <t>เงินงบประมาณ</t>
  </si>
  <si>
    <t xml:space="preserve"> o</t>
  </si>
  <si>
    <t>เงินนอกงบประมาณ</t>
  </si>
  <si>
    <t xml:space="preserve">  o</t>
  </si>
  <si>
    <t>เงินบริจาค/เงินช่วยเหลือ</t>
  </si>
  <si>
    <t xml:space="preserve">อื่น ๆ </t>
  </si>
  <si>
    <t>วิธีการได้มา</t>
  </si>
  <si>
    <t xml:space="preserve">ตกลงราคา                            </t>
  </si>
  <si>
    <t>สอบราคา</t>
  </si>
  <si>
    <t>ประกวดราคา</t>
  </si>
  <si>
    <t>วิธีพิเศษ</t>
  </si>
  <si>
    <t>รับบริจาค</t>
  </si>
  <si>
    <t>วัน เดือน ปี</t>
  </si>
  <si>
    <t>ที่เอกสาร</t>
  </si>
  <si>
    <t>ราคาต่อ</t>
  </si>
  <si>
    <t>มูลค่ารวม</t>
  </si>
  <si>
    <t>อายุใช้</t>
  </si>
  <si>
    <t>อัตรา</t>
  </si>
  <si>
    <t>ค่าเสื่อมราคา</t>
  </si>
  <si>
    <t>หน่วย</t>
  </si>
  <si>
    <t>หน่วย/ชุด/</t>
  </si>
  <si>
    <t>งาน</t>
  </si>
  <si>
    <t>ค่าเสื่อม</t>
  </si>
  <si>
    <t>ประจำปี</t>
  </si>
  <si>
    <t>สะสม</t>
  </si>
  <si>
    <t>กลุ่ม</t>
  </si>
  <si>
    <t>ราคา</t>
  </si>
  <si>
    <t>1 ก.ย.57</t>
  </si>
  <si>
    <t xml:space="preserve"> 30 ก.ย. 57</t>
  </si>
  <si>
    <t>คำนวณ 1 เดือน</t>
  </si>
  <si>
    <t xml:space="preserve"> 30 ก.ย. 58</t>
  </si>
  <si>
    <t>คำนวณ 1 ปี</t>
  </si>
  <si>
    <t xml:space="preserve"> 30 ก.ย. 59</t>
  </si>
  <si>
    <t xml:space="preserve"> 30 ก.ย. 60</t>
  </si>
  <si>
    <t xml:space="preserve"> 30 ก.ย. 61</t>
  </si>
  <si>
    <t xml:space="preserve"> 30 ก.ย. 62</t>
  </si>
  <si>
    <t xml:space="preserve"> 30 ก.ย. 63</t>
  </si>
  <si>
    <t xml:space="preserve"> 30 ก.ย. 64</t>
  </si>
  <si>
    <t xml:space="preserve"> 30 ก.ย. 65</t>
  </si>
  <si>
    <t xml:space="preserve"> 30 ก.ย. 66</t>
  </si>
  <si>
    <t xml:space="preserve"> 30 ก.ย. 67</t>
  </si>
  <si>
    <t xml:space="preserve"> 30 ก.ย. 68</t>
  </si>
  <si>
    <t xml:space="preserve"> 30 ก.ย. 69</t>
  </si>
  <si>
    <t xml:space="preserve"> 30 ก.ย. 70</t>
  </si>
  <si>
    <t xml:space="preserve"> 30 ก.ย. 71</t>
  </si>
  <si>
    <t xml:space="preserve"> 30 ก.ย. 72</t>
  </si>
  <si>
    <t xml:space="preserve"> 30 ก.ย. 73</t>
  </si>
  <si>
    <t xml:space="preserve"> 30 ก.ย. 74</t>
  </si>
  <si>
    <t xml:space="preserve"> 30 ก.ย. 75</t>
  </si>
  <si>
    <t xml:space="preserve"> 30 ก.ย. 76</t>
  </si>
  <si>
    <t xml:space="preserve"> 30 ก.ย. 77</t>
  </si>
  <si>
    <t xml:space="preserve"> 30 ก.ย. 78</t>
  </si>
  <si>
    <t xml:space="preserve"> 30 ก.ย. 79</t>
  </si>
  <si>
    <t xml:space="preserve"> 30 ก.ย. 80</t>
  </si>
  <si>
    <t xml:space="preserve"> 30 ก.ย. 81</t>
  </si>
  <si>
    <t xml:space="preserve"> 30 ก.ย. 82</t>
  </si>
  <si>
    <t xml:space="preserve"> 30 ก.ย. 83</t>
  </si>
  <si>
    <t>หยุดคำนวณ</t>
  </si>
  <si>
    <t xml:space="preserve">ประเภท  อาคารเพื่อประโยชน์อื่น   รหัส รอห. 01/09/2557            ลักษณะ/คุณสมบัติ -     รุ่น/แบบ  </t>
  </si>
  <si>
    <t>ทะเบียนคุมทรัพย์สิน</t>
  </si>
  <si>
    <t xml:space="preserve">สถานที่ตั้ง/หน่วยงานที่รับผิดชอบ กลุ่มอำนวยการ ผู้รับจ้าง หจก.บุญจิระพงศ์ </t>
  </si>
  <si>
    <t>ที่อยู่ ต.หนองโรง อ.พนมทวน จ.กาญจนบุรี 71140 โทรศัพท์ -</t>
  </si>
  <si>
    <t>22  ต.ค. 51</t>
  </si>
  <si>
    <t xml:space="preserve"> 30 ก.ย. 52</t>
  </si>
  <si>
    <t xml:space="preserve"> 30 ก.ย. 53</t>
  </si>
  <si>
    <t xml:space="preserve"> 30 ก.ย. 54</t>
  </si>
  <si>
    <t xml:space="preserve"> 30 ก.ย. 55</t>
  </si>
  <si>
    <t xml:space="preserve"> 30 ก.ย. 56</t>
  </si>
  <si>
    <t xml:space="preserve">ประเภท สิ่งปลูกสร้าง  รหัส    รจร. 01/10/51          ลักษณะ/คุณสมบัติ -     รุ่น/แบบ  </t>
  </si>
  <si>
    <t>R</t>
  </si>
  <si>
    <t xml:space="preserve"> 30 ก.ย.55</t>
  </si>
  <si>
    <t xml:space="preserve"> 30 ก.ย.56</t>
  </si>
  <si>
    <t xml:space="preserve"> 30 ก.ย.57</t>
  </si>
  <si>
    <t xml:space="preserve"> 30 ก.ย.58</t>
  </si>
  <si>
    <t xml:space="preserve"> 30 ก.ย.59</t>
  </si>
  <si>
    <t xml:space="preserve"> 30 ก.ย.60</t>
  </si>
  <si>
    <t xml:space="preserve"> 30 ก.ย.61</t>
  </si>
  <si>
    <t xml:space="preserve"> 30 ก.ย.62</t>
  </si>
  <si>
    <t xml:space="preserve"> 30 ก.ย.63</t>
  </si>
  <si>
    <t xml:space="preserve"> 30 ก.ย.64</t>
  </si>
  <si>
    <t>1 ชุด</t>
  </si>
  <si>
    <t xml:space="preserve"> 30 ก.ย.53</t>
  </si>
  <si>
    <t xml:space="preserve"> 30 ก.ย.54</t>
  </si>
  <si>
    <t>1 เครื่อง</t>
  </si>
  <si>
    <t xml:space="preserve">ที่อยู่              โทรศัพท์ </t>
  </si>
  <si>
    <t>1  เครื่อง</t>
  </si>
  <si>
    <t xml:space="preserve">สถานที่ตั้ง/หน่วยงานที่รับผิดชอบ กลุ่มอำนวยการ ชื่อผู้ขาย </t>
  </si>
  <si>
    <t>1เครื่อง</t>
  </si>
  <si>
    <t>คำนวณ 8 เดือน</t>
  </si>
  <si>
    <t xml:space="preserve"> 30 ก.ย.67</t>
  </si>
  <si>
    <t>คำนวณ 7 เดือน</t>
  </si>
  <si>
    <t>ประเภท  ครุภัณฑ์สำนักงาน    รหัส คปอ.11/03/2555 ลักษณะ/คุณสมบัติ เครื่องปรับอากาศ Panasonic  รุ่น/แบบ -</t>
  </si>
  <si>
    <t xml:space="preserve">สถานที่ตั้ง/หน่วยงานที่รับผิดชอบ กลุ่มนโยบายและแผน (รองนิพนธ์) ชื่อผู้ขาย </t>
  </si>
  <si>
    <t xml:space="preserve">เครื่องปรับอากาศ Panasonic </t>
  </si>
  <si>
    <t xml:space="preserve"> 30 ก.ย.65</t>
  </si>
  <si>
    <t>สถานที่ตั้ง/หน่วยงานที่รับผิดชอบ</t>
  </si>
  <si>
    <t>ที่อยู่  -                                โทรศัพท์ -</t>
  </si>
  <si>
    <t>1-10/02/58</t>
  </si>
  <si>
    <t>ที่อยู่(9)………............................... ………………………………..โทรศัพท์(10)……….......……….</t>
  </si>
  <si>
    <t xml:space="preserve"> R</t>
  </si>
  <si>
    <t>ไม่ได้บันทึกใน</t>
  </si>
  <si>
    <t xml:space="preserve">ระบบ GFMIS </t>
  </si>
  <si>
    <t>เนื่องจากสินทรัพย์</t>
  </si>
  <si>
    <t>หมดอายุการใช้</t>
  </si>
  <si>
    <t>งานแล้ว</t>
  </si>
  <si>
    <t>1  อัน</t>
  </si>
  <si>
    <t>ประเภท  ครุภัณฑ์ยานพาหนะ   รหัส รถ.01/03/2553     ลักษณะ/คุณสมบัติ รถยนต์     รุ่น/แบบ  รถยนต์โตโยต้าสีเทา รุ่น คศ.2009 แบบ KUN 15R - CRMDYT B5</t>
  </si>
  <si>
    <t>สถานที่ตั้ง/หน่วยงานที่รับผิดชอบ กลุ่มอำนวยการ ชื่อผู้ขาย/ผู้รับจ้าง/ผู้บริจาค(8)……ร้าน/ห้าง/บริษัท...............................................</t>
  </si>
  <si>
    <t>16 ก.พ. 53</t>
  </si>
  <si>
    <t>รถยนต์โตโยต้า ทะเบียน</t>
  </si>
  <si>
    <t>1  คัน</t>
  </si>
  <si>
    <t>บพ. 1660 จดทะเบียน 3 มี.ค. 53</t>
  </si>
  <si>
    <t xml:space="preserve"> 30 ก.ย. 50</t>
  </si>
  <si>
    <t>1 ตัว</t>
  </si>
  <si>
    <t>ประเภท  ครุภัณฑ์สำนักงาน รหัส กอ.01/09/2551 (กอ.01/09/51 ลักษณะ/คุณสมบัติ เก้าอี้ทำงาน รุ่น/แบบ -</t>
  </si>
  <si>
    <t>สถานที่ตั้ง/หน่วยงานที่รับผิดชอบ รองชุมพร  ชื่อผู้ขาย -</t>
  </si>
  <si>
    <t>16  ก.ย. 51</t>
  </si>
  <si>
    <t>ผู้ขาย -</t>
  </si>
  <si>
    <t>ประเภท  ครุภัณฑ์การเกษตร รหัส คจ.01/03/2555 ลักษณะ/คุณสมบัติ เครื่องเจาะดิน  ขั้นรุ่น/แบบ -</t>
  </si>
  <si>
    <t>สถานที่ตั้ง/หน่วยงานที่รับผิดชอบ กลุ่มอำนวยการ (โรงจอดรถ) ผู้ขาย -</t>
  </si>
  <si>
    <t>ประเภท  ครุภัณฑ์โรงงาน รหัส คจฟ.01/01/2556 ลักษณะ/คุณสมบัติ เครื่องเจียไฟฟ้า 4 นิ้ว(MAKTEC MT954) รุ่น/แบบ -</t>
  </si>
  <si>
    <t>30  ม.ค.  56</t>
  </si>
  <si>
    <t xml:space="preserve"> ทะเบียนคุมทรัพย์สิน</t>
  </si>
  <si>
    <t xml:space="preserve"> 31 ก.ย.64</t>
  </si>
  <si>
    <t xml:space="preserve"> 31 ก.ย.65</t>
  </si>
  <si>
    <t xml:space="preserve"> 31 ก.ย.62</t>
  </si>
  <si>
    <t>ที่อยู่                              โทรศัพท์</t>
  </si>
  <si>
    <t>ประเภท  ครุภัณฑ์ไฟฟ้าวิทยุ    คขส.01/03/2555   ลักษณะ/คุณสมบัติ เครื่องขยายเสียง Kawachi   รุ่น/แบบ  -</t>
  </si>
  <si>
    <t>สถานที่ตั้ง/หน่วยงานที่รับผิดชอบ ict      ชื่อผู้ขาย/ผู้รับจ้าง/ผู้บริจาค</t>
  </si>
  <si>
    <r>
      <t xml:space="preserve">  </t>
    </r>
    <r>
      <rPr>
        <sz val="16"/>
        <color indexed="8"/>
        <rFont val="Wingdings 2"/>
        <family val="1"/>
      </rPr>
      <t>R</t>
    </r>
  </si>
  <si>
    <t>(Professional Digital Echo Mixer</t>
  </si>
  <si>
    <t>Power Amplifier  K913)</t>
  </si>
  <si>
    <t>ประเภท  ครุภัณฑ์โฆษณาและเผยแพร่   รหัส กพ.01/05/2557     ลักษณะ/คุณสมบัติ กล้องถ่ายภาพนิ่ง  รุ่น/แบบ กล้องถ่ายภาพนิ่ง Conon</t>
  </si>
  <si>
    <t>ประเภท  ครุภัณฑ์คอมพิวเตอร์    รหัส ปต.09/03/2555 ลักษณะ/คุณสมบัติ เครื่องปริ้นเตอร์  รุ่น/แบบ HP1020</t>
  </si>
  <si>
    <r>
      <rPr>
        <sz val="16"/>
        <color indexed="60"/>
        <rFont val="TH SarabunPSK"/>
        <family val="2"/>
      </rPr>
      <t xml:space="preserve">สถานที่ตั้ง/หน่วยงานที่รับผิดชอบ </t>
    </r>
    <r>
      <rPr>
        <sz val="16"/>
        <color indexed="8"/>
        <rFont val="TH SarabunPSK"/>
        <family val="2"/>
      </rPr>
      <t>- ชื่อผู้ขาย -</t>
    </r>
  </si>
  <si>
    <t>ที่อยู่ -   โทรศัพท์ -</t>
  </si>
  <si>
    <t>25 ก.ย. 2549</t>
  </si>
  <si>
    <t xml:space="preserve"> 31 ก.ย. 51</t>
  </si>
  <si>
    <t xml:space="preserve"> 32 ก.ย. 52</t>
  </si>
  <si>
    <t xml:space="preserve"> 33 ก.ย. 53</t>
  </si>
  <si>
    <t>ที่อยู่  -                    โทรศัพท์ -</t>
  </si>
  <si>
    <t>ประเภท  ครุภัณฑ์งานบ้านงานครัว    รหัส ตย.01/02/58        ลักษณะ/คุณสมบัติ ตู้เย็น            รุ่น/แบบ  ตู้เย็น Hitachi รุ่น R-H200AA</t>
  </si>
  <si>
    <t>ประเภท  ครุภัณฑ์กีฬา   รหัส คอก.01/09/2554  ลักษณะ/คุณสมบัติ อุปกรณ์บริหารซิทอัพหน้าท้อง  รุ่น/แบบ -</t>
  </si>
  <si>
    <t>สถานที่ตั้ง/หน่วยงานที่รับผิดชอบ กลุ่มอำนวยการ (สวนข้างห้องน้ำหญิง) ชื่อผู้ขาย -</t>
  </si>
  <si>
    <t xml:space="preserve"> 31 ก.ย.57</t>
  </si>
  <si>
    <r>
      <t xml:space="preserve">  </t>
    </r>
    <r>
      <rPr>
        <sz val="16"/>
        <color indexed="8"/>
        <rFont val="Wingdings 2"/>
        <family val="1"/>
      </rPr>
      <t>R</t>
    </r>
  </si>
  <si>
    <t>ประเภท  โปรแกรมคอมพิวเตอร์ รหัส รปก. 01/02/53 ลักษณะ/คุณสมบัติ ระบบปฏิบัติการ  รุ่น/แบบ Microsoft Windows server 2008</t>
  </si>
  <si>
    <t>11 ก.พ. 53</t>
  </si>
  <si>
    <t>ระบบปฏิบัติการ</t>
  </si>
  <si>
    <t xml:space="preserve"> 31 ก.ย.55</t>
  </si>
  <si>
    <t xml:space="preserve"> 31 ก.ย.56</t>
  </si>
  <si>
    <t>คำนวณ 11 เดือน</t>
  </si>
  <si>
    <t xml:space="preserve"> 22 ก.พ. 65</t>
  </si>
  <si>
    <t xml:space="preserve"> 30 ก.ย.66</t>
  </si>
  <si>
    <t xml:space="preserve"> 30 ก.ย.68</t>
  </si>
  <si>
    <t xml:space="preserve"> 30 ก.ย.69</t>
  </si>
  <si>
    <t xml:space="preserve"> 30 ก.ย.70</t>
  </si>
  <si>
    <t xml:space="preserve"> 30 ก.ย.71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</si>
</sst>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87041E]d\ mmm\ yy;@"/>
    <numFmt numFmtId="188" formatCode="_-* #,##0_-;\-* #,##0_-;_-* &quot;-&quot;??_-;_-@_-"/>
    <numFmt numFmtId="189" formatCode="[$-107041E]d\ mmm\ yy;@"/>
  </numFmts>
  <fonts count="65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sz val="10"/>
      <name val="Arial"/>
      <family val="2"/>
    </font>
    <font>
      <sz val="14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sz val="14"/>
      <color indexed="10"/>
      <name val="TH SarabunPSK"/>
      <family val="2"/>
    </font>
    <font>
      <sz val="16"/>
      <color indexed="8"/>
      <name val="Wingdings"/>
      <family val="0"/>
    </font>
    <font>
      <b/>
      <sz val="22"/>
      <name val="TH SarabunPSK"/>
      <family val="2"/>
    </font>
    <font>
      <sz val="16"/>
      <name val="Wingdings"/>
      <family val="0"/>
    </font>
    <font>
      <sz val="16"/>
      <name val="Wingdings 2"/>
      <family val="1"/>
    </font>
    <font>
      <b/>
      <sz val="16"/>
      <name val="TH SarabunPSK"/>
      <family val="2"/>
    </font>
    <font>
      <b/>
      <sz val="12"/>
      <name val="TH SarabunPSK"/>
      <family val="2"/>
    </font>
    <font>
      <sz val="16"/>
      <color indexed="8"/>
      <name val="Wingdings 2"/>
      <family val="1"/>
    </font>
    <font>
      <b/>
      <sz val="22"/>
      <color indexed="8"/>
      <name val="TH SarabunPSK"/>
      <family val="2"/>
    </font>
    <font>
      <sz val="16"/>
      <color indexed="60"/>
      <name val="TH SarabunPSK"/>
      <family val="2"/>
    </font>
    <font>
      <b/>
      <sz val="12"/>
      <color indexed="8"/>
      <name val="TH SarabunPSK"/>
      <family val="2"/>
    </font>
    <font>
      <sz val="15"/>
      <color indexed="8"/>
      <name val="TH SarabunPSK"/>
      <family val="2"/>
    </font>
    <font>
      <sz val="11"/>
      <color indexed="9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2"/>
      <color indexed="8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Wingdings 2"/>
      <family val="1"/>
    </font>
    <font>
      <sz val="16"/>
      <color theme="1"/>
      <name val="Wingdings"/>
      <family val="0"/>
    </font>
    <font>
      <sz val="12"/>
      <color theme="1"/>
      <name val="TH SarabunPSK"/>
      <family val="2"/>
    </font>
    <font>
      <b/>
      <sz val="16"/>
      <color theme="1"/>
      <name val="TH SarabunPSK"/>
      <family val="2"/>
    </font>
    <font>
      <b/>
      <sz val="12"/>
      <color theme="1"/>
      <name val="TH SarabunPSK"/>
      <family val="2"/>
    </font>
    <font>
      <b/>
      <sz val="2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69">
    <xf numFmtId="0" fontId="0" fillId="0" borderId="0" xfId="0" applyFont="1" applyAlignment="1">
      <alignment/>
    </xf>
    <xf numFmtId="0" fontId="4" fillId="0" borderId="0" xfId="49" applyFont="1" applyFill="1">
      <alignment/>
      <protection/>
    </xf>
    <xf numFmtId="0" fontId="57" fillId="0" borderId="0" xfId="49" applyFont="1" applyFill="1">
      <alignment/>
      <protection/>
    </xf>
    <xf numFmtId="0" fontId="58" fillId="0" borderId="0" xfId="49" applyFont="1" applyFill="1">
      <alignment/>
      <protection/>
    </xf>
    <xf numFmtId="0" fontId="58" fillId="0" borderId="0" xfId="49" applyFont="1" applyFill="1" applyBorder="1">
      <alignment/>
      <protection/>
    </xf>
    <xf numFmtId="0" fontId="58" fillId="0" borderId="10" xfId="49" applyFont="1" applyFill="1" applyBorder="1" applyAlignment="1">
      <alignment horizontal="left"/>
      <protection/>
    </xf>
    <xf numFmtId="0" fontId="2" fillId="0" borderId="0" xfId="49" applyFont="1" applyFill="1">
      <alignment/>
      <protection/>
    </xf>
    <xf numFmtId="0" fontId="7" fillId="0" borderId="0" xfId="49" applyFont="1" applyFill="1">
      <alignment/>
      <protection/>
    </xf>
    <xf numFmtId="43" fontId="7" fillId="0" borderId="0" xfId="42" applyFont="1" applyFill="1" applyAlignment="1">
      <alignment/>
    </xf>
    <xf numFmtId="1" fontId="7" fillId="0" borderId="0" xfId="49" applyNumberFormat="1" applyFont="1" applyFill="1">
      <alignment/>
      <protection/>
    </xf>
    <xf numFmtId="0" fontId="11" fillId="0" borderId="0" xfId="49" applyFont="1" applyFill="1">
      <alignment/>
      <protection/>
    </xf>
    <xf numFmtId="0" fontId="7" fillId="0" borderId="0" xfId="49" applyFont="1" applyFill="1" applyAlignment="1">
      <alignment horizontal="left" vertical="center" shrinkToFit="1"/>
      <protection/>
    </xf>
    <xf numFmtId="43" fontId="7" fillId="0" borderId="0" xfId="42" applyFont="1" applyFill="1" applyAlignment="1">
      <alignment shrinkToFit="1"/>
    </xf>
    <xf numFmtId="0" fontId="11" fillId="0" borderId="0" xfId="49" applyFont="1" applyFill="1" applyAlignment="1">
      <alignment horizontal="right"/>
      <protection/>
    </xf>
    <xf numFmtId="0" fontId="7" fillId="0" borderId="0" xfId="49" applyFont="1" applyFill="1" applyAlignment="1">
      <alignment horizontal="left"/>
      <protection/>
    </xf>
    <xf numFmtId="1" fontId="2" fillId="0" borderId="0" xfId="49" applyNumberFormat="1" applyFont="1" applyFill="1">
      <alignment/>
      <protection/>
    </xf>
    <xf numFmtId="0" fontId="11" fillId="0" borderId="0" xfId="49" applyFont="1" applyFill="1" applyAlignment="1">
      <alignment horizontal="center"/>
      <protection/>
    </xf>
    <xf numFmtId="0" fontId="7" fillId="0" borderId="0" xfId="49" applyFont="1" applyFill="1" applyAlignment="1">
      <alignment horizontal="left" shrinkToFit="1"/>
      <protection/>
    </xf>
    <xf numFmtId="1" fontId="7" fillId="0" borderId="0" xfId="49" applyNumberFormat="1" applyFont="1" applyFill="1" applyAlignment="1">
      <alignment horizontal="left"/>
      <protection/>
    </xf>
    <xf numFmtId="0" fontId="13" fillId="0" borderId="11" xfId="49" applyFont="1" applyFill="1" applyBorder="1" applyAlignment="1">
      <alignment horizontal="center" vertical="center" shrinkToFit="1"/>
      <protection/>
    </xf>
    <xf numFmtId="0" fontId="13" fillId="0" borderId="10" xfId="49" applyFont="1" applyFill="1" applyBorder="1" applyAlignment="1">
      <alignment horizontal="center" vertical="center" shrinkToFit="1"/>
      <protection/>
    </xf>
    <xf numFmtId="0" fontId="13" fillId="0" borderId="12" xfId="49" applyFont="1" applyFill="1" applyBorder="1" applyAlignment="1">
      <alignment horizontal="center" vertical="center" shrinkToFit="1"/>
      <protection/>
    </xf>
    <xf numFmtId="0" fontId="13" fillId="0" borderId="10" xfId="49" applyFont="1" applyFill="1" applyBorder="1" applyAlignment="1">
      <alignment horizontal="center" vertical="justify"/>
      <protection/>
    </xf>
    <xf numFmtId="43" fontId="13" fillId="0" borderId="12" xfId="42" applyFont="1" applyFill="1" applyBorder="1" applyAlignment="1">
      <alignment horizontal="center" vertical="justify" shrinkToFit="1"/>
    </xf>
    <xf numFmtId="0" fontId="13" fillId="0" borderId="12" xfId="49" applyFont="1" applyFill="1" applyBorder="1" applyAlignment="1">
      <alignment horizontal="center" vertical="justify"/>
      <protection/>
    </xf>
    <xf numFmtId="0" fontId="13" fillId="0" borderId="12" xfId="49" applyFont="1" applyFill="1" applyBorder="1" applyAlignment="1">
      <alignment horizontal="center" vertical="center"/>
      <protection/>
    </xf>
    <xf numFmtId="1" fontId="13" fillId="0" borderId="10" xfId="49" applyNumberFormat="1" applyFont="1" applyFill="1" applyBorder="1" applyAlignment="1">
      <alignment horizontal="center" vertical="center"/>
      <protection/>
    </xf>
    <xf numFmtId="0" fontId="13" fillId="0" borderId="13" xfId="49" applyFont="1" applyFill="1" applyBorder="1" applyAlignment="1">
      <alignment horizontal="center" vertical="center" shrinkToFit="1"/>
      <protection/>
    </xf>
    <xf numFmtId="0" fontId="13" fillId="0" borderId="14" xfId="49" applyFont="1" applyFill="1" applyBorder="1" applyAlignment="1">
      <alignment horizontal="center" vertical="center" shrinkToFit="1"/>
      <protection/>
    </xf>
    <xf numFmtId="0" fontId="13" fillId="0" borderId="0" xfId="49" applyFont="1" applyFill="1" applyBorder="1" applyAlignment="1">
      <alignment horizontal="center" vertical="center" shrinkToFit="1"/>
      <protection/>
    </xf>
    <xf numFmtId="0" fontId="13" fillId="0" borderId="14" xfId="49" applyFont="1" applyFill="1" applyBorder="1" applyAlignment="1">
      <alignment horizontal="center" vertical="justify"/>
      <protection/>
    </xf>
    <xf numFmtId="43" fontId="13" fillId="0" borderId="0" xfId="42" applyFont="1" applyFill="1" applyBorder="1" applyAlignment="1">
      <alignment horizontal="center" vertical="justify" shrinkToFit="1"/>
    </xf>
    <xf numFmtId="0" fontId="13" fillId="0" borderId="0" xfId="49" applyFont="1" applyFill="1" applyBorder="1" applyAlignment="1">
      <alignment horizontal="center" vertical="justify"/>
      <protection/>
    </xf>
    <xf numFmtId="49" fontId="13" fillId="0" borderId="0" xfId="49" applyNumberFormat="1" applyFont="1" applyFill="1" applyBorder="1" applyAlignment="1">
      <alignment horizontal="center" vertical="center"/>
      <protection/>
    </xf>
    <xf numFmtId="1" fontId="13" fillId="0" borderId="14" xfId="49" applyNumberFormat="1" applyFont="1" applyFill="1" applyBorder="1" applyAlignment="1">
      <alignment horizontal="center" vertical="center"/>
      <protection/>
    </xf>
    <xf numFmtId="49" fontId="14" fillId="0" borderId="0" xfId="49" applyNumberFormat="1" applyFont="1" applyFill="1" applyBorder="1" applyAlignment="1">
      <alignment horizontal="center" vertical="justify"/>
      <protection/>
    </xf>
    <xf numFmtId="49" fontId="13" fillId="0" borderId="14" xfId="49" applyNumberFormat="1" applyFont="1" applyFill="1" applyBorder="1" applyAlignment="1">
      <alignment horizontal="center" vertical="justify"/>
      <protection/>
    </xf>
    <xf numFmtId="49" fontId="13" fillId="0" borderId="15" xfId="49" applyNumberFormat="1" applyFont="1" applyFill="1" applyBorder="1" applyAlignment="1">
      <alignment horizontal="center" vertical="center" shrinkToFit="1"/>
      <protection/>
    </xf>
    <xf numFmtId="49" fontId="13" fillId="0" borderId="16" xfId="49" applyNumberFormat="1" applyFont="1" applyFill="1" applyBorder="1" applyAlignment="1">
      <alignment horizontal="center" vertical="center" shrinkToFit="1"/>
      <protection/>
    </xf>
    <xf numFmtId="49" fontId="13" fillId="0" borderId="17" xfId="49" applyNumberFormat="1" applyFont="1" applyFill="1" applyBorder="1" applyAlignment="1">
      <alignment horizontal="center" vertical="center" shrinkToFit="1"/>
      <protection/>
    </xf>
    <xf numFmtId="49" fontId="13" fillId="0" borderId="16" xfId="49" applyNumberFormat="1" applyFont="1" applyFill="1" applyBorder="1" applyAlignment="1">
      <alignment horizontal="center" vertical="justify"/>
      <protection/>
    </xf>
    <xf numFmtId="43" fontId="13" fillId="0" borderId="17" xfId="42" applyFont="1" applyFill="1" applyBorder="1" applyAlignment="1">
      <alignment horizontal="center" vertical="justify" shrinkToFit="1"/>
    </xf>
    <xf numFmtId="49" fontId="13" fillId="0" borderId="17" xfId="49" applyNumberFormat="1" applyFont="1" applyFill="1" applyBorder="1" applyAlignment="1">
      <alignment horizontal="center" vertical="justify"/>
      <protection/>
    </xf>
    <xf numFmtId="49" fontId="13" fillId="0" borderId="16" xfId="49" applyNumberFormat="1" applyFont="1" applyFill="1" applyBorder="1" applyAlignment="1">
      <alignment horizontal="center" vertical="center"/>
      <protection/>
    </xf>
    <xf numFmtId="1" fontId="13" fillId="0" borderId="16" xfId="49" applyNumberFormat="1" applyFont="1" applyFill="1" applyBorder="1" applyAlignment="1">
      <alignment horizontal="center" vertical="center"/>
      <protection/>
    </xf>
    <xf numFmtId="49" fontId="6" fillId="0" borderId="18" xfId="49" applyNumberFormat="1" applyFont="1" applyFill="1" applyBorder="1" applyAlignment="1">
      <alignment horizontal="center"/>
      <protection/>
    </xf>
    <xf numFmtId="0" fontId="4" fillId="0" borderId="18" xfId="49" applyFont="1" applyFill="1" applyBorder="1">
      <alignment/>
      <protection/>
    </xf>
    <xf numFmtId="0" fontId="6" fillId="0" borderId="18" xfId="49" applyFont="1" applyFill="1" applyBorder="1" applyAlignment="1">
      <alignment horizontal="left"/>
      <protection/>
    </xf>
    <xf numFmtId="0" fontId="4" fillId="0" borderId="18" xfId="49" applyFont="1" applyFill="1" applyBorder="1" applyAlignment="1">
      <alignment horizontal="center"/>
      <protection/>
    </xf>
    <xf numFmtId="43" fontId="4" fillId="0" borderId="18" xfId="42" applyFont="1" applyFill="1" applyBorder="1" applyAlignment="1">
      <alignment/>
    </xf>
    <xf numFmtId="188" fontId="4" fillId="0" borderId="18" xfId="41" applyNumberFormat="1" applyFont="1" applyFill="1" applyBorder="1" applyAlignment="1">
      <alignment/>
    </xf>
    <xf numFmtId="0" fontId="4" fillId="0" borderId="18" xfId="41" applyNumberFormat="1" applyFont="1" applyFill="1" applyBorder="1" applyAlignment="1">
      <alignment horizontal="center"/>
    </xf>
    <xf numFmtId="43" fontId="4" fillId="0" borderId="18" xfId="41" applyNumberFormat="1" applyFont="1" applyFill="1" applyBorder="1" applyAlignment="1">
      <alignment/>
    </xf>
    <xf numFmtId="43" fontId="4" fillId="0" borderId="18" xfId="41" applyFont="1" applyFill="1" applyBorder="1" applyAlignment="1">
      <alignment horizontal="center"/>
    </xf>
    <xf numFmtId="188" fontId="4" fillId="0" borderId="18" xfId="49" applyNumberFormat="1" applyFont="1" applyFill="1" applyBorder="1">
      <alignment/>
      <protection/>
    </xf>
    <xf numFmtId="1" fontId="4" fillId="0" borderId="10" xfId="49" applyNumberFormat="1" applyFont="1" applyFill="1" applyBorder="1">
      <alignment/>
      <protection/>
    </xf>
    <xf numFmtId="49" fontId="2" fillId="0" borderId="19" xfId="49" applyNumberFormat="1" applyFont="1" applyFill="1" applyBorder="1">
      <alignment/>
      <protection/>
    </xf>
    <xf numFmtId="17" fontId="8" fillId="0" borderId="19" xfId="49" applyNumberFormat="1" applyFont="1" applyFill="1" applyBorder="1">
      <alignment/>
      <protection/>
    </xf>
    <xf numFmtId="0" fontId="7" fillId="0" borderId="19" xfId="49" applyFont="1" applyFill="1" applyBorder="1">
      <alignment/>
      <protection/>
    </xf>
    <xf numFmtId="0" fontId="2" fillId="0" borderId="19" xfId="49" applyFont="1" applyFill="1" applyBorder="1">
      <alignment/>
      <protection/>
    </xf>
    <xf numFmtId="43" fontId="2" fillId="0" borderId="19" xfId="42" applyFont="1" applyFill="1" applyBorder="1" applyAlignment="1">
      <alignment/>
    </xf>
    <xf numFmtId="43" fontId="2" fillId="0" borderId="19" xfId="41" applyFont="1" applyFill="1" applyBorder="1" applyAlignment="1">
      <alignment/>
    </xf>
    <xf numFmtId="43" fontId="2" fillId="0" borderId="19" xfId="41" applyFont="1" applyFill="1" applyBorder="1" applyAlignment="1">
      <alignment horizontal="center"/>
    </xf>
    <xf numFmtId="188" fontId="2" fillId="0" borderId="19" xfId="49" applyNumberFormat="1" applyFont="1" applyFill="1" applyBorder="1">
      <alignment/>
      <protection/>
    </xf>
    <xf numFmtId="1" fontId="2" fillId="0" borderId="19" xfId="49" applyNumberFormat="1" applyFont="1" applyFill="1" applyBorder="1">
      <alignment/>
      <protection/>
    </xf>
    <xf numFmtId="188" fontId="2" fillId="0" borderId="19" xfId="41" applyNumberFormat="1" applyFont="1" applyFill="1" applyBorder="1" applyAlignment="1">
      <alignment/>
    </xf>
    <xf numFmtId="1" fontId="2" fillId="0" borderId="19" xfId="49" applyNumberFormat="1" applyFont="1" applyFill="1" applyBorder="1" applyAlignment="1">
      <alignment horizontal="right"/>
      <protection/>
    </xf>
    <xf numFmtId="0" fontId="2" fillId="0" borderId="19" xfId="49" applyFont="1" applyFill="1" applyBorder="1" applyAlignment="1">
      <alignment horizontal="center"/>
      <protection/>
    </xf>
    <xf numFmtId="0" fontId="2" fillId="0" borderId="20" xfId="49" applyFont="1" applyFill="1" applyBorder="1">
      <alignment/>
      <protection/>
    </xf>
    <xf numFmtId="43" fontId="2" fillId="0" borderId="20" xfId="42" applyFont="1" applyFill="1" applyBorder="1" applyAlignment="1">
      <alignment/>
    </xf>
    <xf numFmtId="188" fontId="2" fillId="0" borderId="20" xfId="49" applyNumberFormat="1" applyFont="1" applyFill="1" applyBorder="1">
      <alignment/>
      <protection/>
    </xf>
    <xf numFmtId="0" fontId="2" fillId="0" borderId="20" xfId="49" applyFont="1" applyFill="1" applyBorder="1" applyAlignment="1">
      <alignment horizontal="center"/>
      <protection/>
    </xf>
    <xf numFmtId="1" fontId="2" fillId="0" borderId="20" xfId="49" applyNumberFormat="1" applyFont="1" applyFill="1" applyBorder="1">
      <alignment/>
      <protection/>
    </xf>
    <xf numFmtId="188" fontId="2" fillId="0" borderId="20" xfId="41" applyNumberFormat="1" applyFont="1" applyFill="1" applyBorder="1" applyAlignment="1">
      <alignment/>
    </xf>
    <xf numFmtId="43" fontId="2" fillId="0" borderId="19" xfId="49" applyNumberFormat="1" applyFont="1" applyFill="1" applyBorder="1">
      <alignment/>
      <protection/>
    </xf>
    <xf numFmtId="0" fontId="2" fillId="0" borderId="19" xfId="41" applyNumberFormat="1" applyFont="1" applyFill="1" applyBorder="1" applyAlignment="1">
      <alignment horizontal="center"/>
    </xf>
    <xf numFmtId="49" fontId="2" fillId="0" borderId="21" xfId="49" applyNumberFormat="1" applyFont="1" applyFill="1" applyBorder="1">
      <alignment/>
      <protection/>
    </xf>
    <xf numFmtId="0" fontId="2" fillId="0" borderId="21" xfId="49" applyFont="1" applyFill="1" applyBorder="1">
      <alignment/>
      <protection/>
    </xf>
    <xf numFmtId="0" fontId="7" fillId="0" borderId="21" xfId="49" applyFont="1" applyFill="1" applyBorder="1">
      <alignment/>
      <protection/>
    </xf>
    <xf numFmtId="43" fontId="2" fillId="0" borderId="21" xfId="42" applyFont="1" applyFill="1" applyBorder="1" applyAlignment="1">
      <alignment/>
    </xf>
    <xf numFmtId="43" fontId="2" fillId="0" borderId="21" xfId="49" applyNumberFormat="1" applyFont="1" applyFill="1" applyBorder="1">
      <alignment/>
      <protection/>
    </xf>
    <xf numFmtId="0" fontId="2" fillId="0" borderId="21" xfId="41" applyNumberFormat="1" applyFont="1" applyFill="1" applyBorder="1" applyAlignment="1">
      <alignment horizontal="center"/>
    </xf>
    <xf numFmtId="43" fontId="2" fillId="0" borderId="21" xfId="41" applyFont="1" applyFill="1" applyBorder="1" applyAlignment="1">
      <alignment/>
    </xf>
    <xf numFmtId="188" fontId="2" fillId="0" borderId="21" xfId="41" applyNumberFormat="1" applyFont="1" applyFill="1" applyBorder="1" applyAlignment="1">
      <alignment/>
    </xf>
    <xf numFmtId="188" fontId="2" fillId="0" borderId="21" xfId="49" applyNumberFormat="1" applyFont="1" applyFill="1" applyBorder="1">
      <alignment/>
      <protection/>
    </xf>
    <xf numFmtId="1" fontId="2" fillId="0" borderId="21" xfId="49" applyNumberFormat="1" applyFont="1" applyFill="1" applyBorder="1">
      <alignment/>
      <protection/>
    </xf>
    <xf numFmtId="43" fontId="2" fillId="0" borderId="0" xfId="42" applyFont="1" applyFill="1" applyAlignment="1">
      <alignment/>
    </xf>
    <xf numFmtId="49" fontId="58" fillId="0" borderId="18" xfId="49" applyNumberFormat="1" applyFont="1" applyFill="1" applyBorder="1" applyAlignment="1">
      <alignment horizontal="center"/>
      <protection/>
    </xf>
    <xf numFmtId="0" fontId="57" fillId="0" borderId="18" xfId="49" applyFont="1" applyFill="1" applyBorder="1" applyAlignment="1">
      <alignment horizontal="center"/>
      <protection/>
    </xf>
    <xf numFmtId="188" fontId="57" fillId="0" borderId="18" xfId="41" applyNumberFormat="1" applyFont="1" applyFill="1" applyBorder="1" applyAlignment="1">
      <alignment/>
    </xf>
    <xf numFmtId="0" fontId="57" fillId="0" borderId="18" xfId="41" applyNumberFormat="1" applyFont="1" applyFill="1" applyBorder="1" applyAlignment="1">
      <alignment horizontal="center"/>
    </xf>
    <xf numFmtId="43" fontId="57" fillId="0" borderId="18" xfId="41" applyFont="1" applyFill="1" applyBorder="1" applyAlignment="1">
      <alignment horizontal="center"/>
    </xf>
    <xf numFmtId="188" fontId="57" fillId="0" borderId="18" xfId="49" applyNumberFormat="1" applyFont="1" applyFill="1" applyBorder="1">
      <alignment/>
      <protection/>
    </xf>
    <xf numFmtId="1" fontId="4" fillId="0" borderId="18" xfId="49" applyNumberFormat="1" applyFont="1" applyFill="1" applyBorder="1">
      <alignment/>
      <protection/>
    </xf>
    <xf numFmtId="49" fontId="2" fillId="0" borderId="0" xfId="49" applyNumberFormat="1" applyFont="1" applyFill="1" applyBorder="1">
      <alignment/>
      <protection/>
    </xf>
    <xf numFmtId="0" fontId="2" fillId="0" borderId="0" xfId="49" applyFont="1" applyFill="1" applyBorder="1">
      <alignment/>
      <protection/>
    </xf>
    <xf numFmtId="0" fontId="7" fillId="0" borderId="0" xfId="49" applyFont="1" applyFill="1" applyBorder="1">
      <alignment/>
      <protection/>
    </xf>
    <xf numFmtId="43" fontId="2" fillId="0" borderId="0" xfId="49" applyNumberFormat="1" applyFont="1" applyFill="1" applyBorder="1">
      <alignment/>
      <protection/>
    </xf>
    <xf numFmtId="0" fontId="2" fillId="0" borderId="0" xfId="41" applyNumberFormat="1" applyFont="1" applyFill="1" applyBorder="1" applyAlignment="1">
      <alignment horizontal="center"/>
    </xf>
    <xf numFmtId="43" fontId="2" fillId="0" borderId="0" xfId="41" applyFont="1" applyFill="1" applyBorder="1" applyAlignment="1">
      <alignment/>
    </xf>
    <xf numFmtId="188" fontId="2" fillId="0" borderId="0" xfId="41" applyNumberFormat="1" applyFont="1" applyFill="1" applyBorder="1" applyAlignment="1">
      <alignment/>
    </xf>
    <xf numFmtId="188" fontId="2" fillId="0" borderId="0" xfId="49" applyNumberFormat="1" applyFont="1" applyFill="1" applyBorder="1">
      <alignment/>
      <protection/>
    </xf>
    <xf numFmtId="1" fontId="2" fillId="0" borderId="0" xfId="49" applyNumberFormat="1" applyFont="1" applyFill="1" applyBorder="1">
      <alignment/>
      <protection/>
    </xf>
    <xf numFmtId="0" fontId="6" fillId="0" borderId="0" xfId="49" applyFont="1" applyFill="1">
      <alignment/>
      <protection/>
    </xf>
    <xf numFmtId="1" fontId="6" fillId="0" borderId="0" xfId="49" applyNumberFormat="1" applyFont="1" applyFill="1">
      <alignment/>
      <protection/>
    </xf>
    <xf numFmtId="0" fontId="6" fillId="0" borderId="0" xfId="49" applyFont="1" applyFill="1" applyAlignment="1">
      <alignment horizontal="left" vertical="center" shrinkToFit="1"/>
      <protection/>
    </xf>
    <xf numFmtId="0" fontId="9" fillId="0" borderId="0" xfId="49" applyFont="1" applyFill="1">
      <alignment/>
      <protection/>
    </xf>
    <xf numFmtId="0" fontId="6" fillId="0" borderId="0" xfId="49" applyFont="1" applyFill="1" applyAlignment="1">
      <alignment shrinkToFit="1"/>
      <protection/>
    </xf>
    <xf numFmtId="0" fontId="9" fillId="0" borderId="0" xfId="49" applyFont="1" applyFill="1" applyAlignment="1">
      <alignment horizontal="right"/>
      <protection/>
    </xf>
    <xf numFmtId="0" fontId="6" fillId="0" borderId="0" xfId="49" applyFont="1" applyFill="1" applyAlignment="1">
      <alignment horizontal="left" shrinkToFit="1"/>
      <protection/>
    </xf>
    <xf numFmtId="0" fontId="6" fillId="0" borderId="0" xfId="49" applyFont="1" applyFill="1" applyAlignment="1">
      <alignment horizontal="left"/>
      <protection/>
    </xf>
    <xf numFmtId="1" fontId="4" fillId="0" borderId="0" xfId="49" applyNumberFormat="1" applyFont="1" applyFill="1">
      <alignment/>
      <protection/>
    </xf>
    <xf numFmtId="0" fontId="9" fillId="0" borderId="0" xfId="49" applyFont="1" applyFill="1" applyAlignment="1">
      <alignment horizontal="center"/>
      <protection/>
    </xf>
    <xf numFmtId="1" fontId="6" fillId="0" borderId="0" xfId="49" applyNumberFormat="1" applyFont="1" applyFill="1" applyAlignment="1">
      <alignment horizontal="left"/>
      <protection/>
    </xf>
    <xf numFmtId="49" fontId="4" fillId="0" borderId="19" xfId="49" applyNumberFormat="1" applyFont="1" applyFill="1" applyBorder="1">
      <alignment/>
      <protection/>
    </xf>
    <xf numFmtId="0" fontId="6" fillId="0" borderId="19" xfId="49" applyFont="1" applyFill="1" applyBorder="1">
      <alignment/>
      <protection/>
    </xf>
    <xf numFmtId="0" fontId="4" fillId="0" borderId="19" xfId="49" applyFont="1" applyFill="1" applyBorder="1">
      <alignment/>
      <protection/>
    </xf>
    <xf numFmtId="43" fontId="4" fillId="0" borderId="19" xfId="41" applyFont="1" applyFill="1" applyBorder="1" applyAlignment="1">
      <alignment/>
    </xf>
    <xf numFmtId="43" fontId="4" fillId="0" borderId="19" xfId="41" applyFont="1" applyFill="1" applyBorder="1" applyAlignment="1">
      <alignment horizontal="center"/>
    </xf>
    <xf numFmtId="188" fontId="4" fillId="0" borderId="19" xfId="49" applyNumberFormat="1" applyFont="1" applyFill="1" applyBorder="1">
      <alignment/>
      <protection/>
    </xf>
    <xf numFmtId="1" fontId="4" fillId="0" borderId="19" xfId="49" applyNumberFormat="1" applyFont="1" applyFill="1" applyBorder="1">
      <alignment/>
      <protection/>
    </xf>
    <xf numFmtId="188" fontId="4" fillId="0" borderId="19" xfId="41" applyNumberFormat="1" applyFont="1" applyFill="1" applyBorder="1" applyAlignment="1">
      <alignment/>
    </xf>
    <xf numFmtId="0" fontId="4" fillId="0" borderId="19" xfId="49" applyFont="1" applyFill="1" applyBorder="1" applyAlignment="1">
      <alignment horizontal="center"/>
      <protection/>
    </xf>
    <xf numFmtId="43" fontId="4" fillId="0" borderId="19" xfId="49" applyNumberFormat="1" applyFont="1" applyFill="1" applyBorder="1">
      <alignment/>
      <protection/>
    </xf>
    <xf numFmtId="0" fontId="4" fillId="0" borderId="19" xfId="41" applyNumberFormat="1" applyFont="1" applyFill="1" applyBorder="1" applyAlignment="1">
      <alignment horizontal="center"/>
    </xf>
    <xf numFmtId="49" fontId="4" fillId="0" borderId="21" xfId="49" applyNumberFormat="1" applyFont="1" applyFill="1" applyBorder="1">
      <alignment/>
      <protection/>
    </xf>
    <xf numFmtId="0" fontId="4" fillId="0" borderId="21" xfId="49" applyFont="1" applyFill="1" applyBorder="1">
      <alignment/>
      <protection/>
    </xf>
    <xf numFmtId="0" fontId="6" fillId="0" borderId="21" xfId="49" applyFont="1" applyFill="1" applyBorder="1">
      <alignment/>
      <protection/>
    </xf>
    <xf numFmtId="43" fontId="4" fillId="0" borderId="21" xfId="49" applyNumberFormat="1" applyFont="1" applyFill="1" applyBorder="1">
      <alignment/>
      <protection/>
    </xf>
    <xf numFmtId="0" fontId="4" fillId="0" borderId="21" xfId="41" applyNumberFormat="1" applyFont="1" applyFill="1" applyBorder="1" applyAlignment="1">
      <alignment horizontal="center"/>
    </xf>
    <xf numFmtId="43" fontId="4" fillId="0" borderId="21" xfId="41" applyFont="1" applyFill="1" applyBorder="1" applyAlignment="1">
      <alignment/>
    </xf>
    <xf numFmtId="188" fontId="4" fillId="0" borderId="21" xfId="41" applyNumberFormat="1" applyFont="1" applyFill="1" applyBorder="1" applyAlignment="1">
      <alignment/>
    </xf>
    <xf numFmtId="188" fontId="4" fillId="0" borderId="21" xfId="49" applyNumberFormat="1" applyFont="1" applyFill="1" applyBorder="1">
      <alignment/>
      <protection/>
    </xf>
    <xf numFmtId="1" fontId="4" fillId="0" borderId="21" xfId="49" applyNumberFormat="1" applyFont="1" applyFill="1" applyBorder="1">
      <alignment/>
      <protection/>
    </xf>
    <xf numFmtId="49" fontId="4" fillId="0" borderId="0" xfId="49" applyNumberFormat="1" applyFont="1" applyFill="1" applyBorder="1">
      <alignment/>
      <protection/>
    </xf>
    <xf numFmtId="0" fontId="4" fillId="0" borderId="0" xfId="49" applyFont="1" applyFill="1" applyBorder="1">
      <alignment/>
      <protection/>
    </xf>
    <xf numFmtId="0" fontId="6" fillId="0" borderId="0" xfId="49" applyFont="1" applyFill="1" applyBorder="1">
      <alignment/>
      <protection/>
    </xf>
    <xf numFmtId="43" fontId="4" fillId="0" borderId="0" xfId="49" applyNumberFormat="1" applyFont="1" applyFill="1" applyBorder="1">
      <alignment/>
      <protection/>
    </xf>
    <xf numFmtId="0" fontId="4" fillId="0" borderId="0" xfId="41" applyNumberFormat="1" applyFont="1" applyFill="1" applyBorder="1" applyAlignment="1">
      <alignment horizontal="center"/>
    </xf>
    <xf numFmtId="43" fontId="4" fillId="0" borderId="0" xfId="41" applyFont="1" applyFill="1" applyBorder="1" applyAlignment="1">
      <alignment/>
    </xf>
    <xf numFmtId="188" fontId="4" fillId="0" borderId="0" xfId="41" applyNumberFormat="1" applyFont="1" applyFill="1" applyBorder="1" applyAlignment="1">
      <alignment/>
    </xf>
    <xf numFmtId="188" fontId="4" fillId="0" borderId="0" xfId="49" applyNumberFormat="1" applyFont="1" applyFill="1" applyBorder="1">
      <alignment/>
      <protection/>
    </xf>
    <xf numFmtId="1" fontId="4" fillId="0" borderId="0" xfId="49" applyNumberFormat="1" applyFont="1" applyFill="1" applyBorder="1">
      <alignment/>
      <protection/>
    </xf>
    <xf numFmtId="49" fontId="4" fillId="0" borderId="19" xfId="49" applyNumberFormat="1" applyFont="1" applyFill="1" applyBorder="1" applyAlignment="1">
      <alignment horizontal="left"/>
      <protection/>
    </xf>
    <xf numFmtId="43" fontId="57" fillId="0" borderId="0" xfId="42" applyFont="1" applyFill="1" applyAlignment="1">
      <alignment/>
    </xf>
    <xf numFmtId="1" fontId="58" fillId="0" borderId="0" xfId="49" applyNumberFormat="1" applyFont="1" applyFill="1">
      <alignment/>
      <protection/>
    </xf>
    <xf numFmtId="0" fontId="59" fillId="0" borderId="0" xfId="49" applyFont="1" applyFill="1" applyAlignment="1">
      <alignment horizontal="center" vertical="center"/>
      <protection/>
    </xf>
    <xf numFmtId="0" fontId="58" fillId="0" borderId="0" xfId="49" applyFont="1" applyFill="1" applyAlignment="1">
      <alignment horizontal="left" vertical="center" shrinkToFit="1"/>
      <protection/>
    </xf>
    <xf numFmtId="0" fontId="60" fillId="0" borderId="0" xfId="49" applyFont="1" applyFill="1">
      <alignment/>
      <protection/>
    </xf>
    <xf numFmtId="0" fontId="58" fillId="0" borderId="0" xfId="49" applyFont="1" applyFill="1" applyAlignment="1">
      <alignment shrinkToFit="1"/>
      <protection/>
    </xf>
    <xf numFmtId="0" fontId="60" fillId="0" borderId="0" xfId="49" applyFont="1" applyFill="1" applyAlignment="1">
      <alignment horizontal="center"/>
      <protection/>
    </xf>
    <xf numFmtId="0" fontId="60" fillId="0" borderId="0" xfId="49" applyFont="1" applyFill="1" applyAlignment="1">
      <alignment horizontal="right"/>
      <protection/>
    </xf>
    <xf numFmtId="0" fontId="58" fillId="0" borderId="0" xfId="49" applyFont="1" applyFill="1" applyAlignment="1">
      <alignment horizontal="left"/>
      <protection/>
    </xf>
    <xf numFmtId="1" fontId="57" fillId="0" borderId="0" xfId="49" applyNumberFormat="1" applyFont="1" applyFill="1">
      <alignment/>
      <protection/>
    </xf>
    <xf numFmtId="0" fontId="58" fillId="0" borderId="0" xfId="49" applyFont="1" applyFill="1" applyAlignment="1">
      <alignment horizontal="left" shrinkToFit="1"/>
      <protection/>
    </xf>
    <xf numFmtId="1" fontId="58" fillId="0" borderId="0" xfId="49" applyNumberFormat="1" applyFont="1" applyFill="1" applyAlignment="1">
      <alignment horizontal="left"/>
      <protection/>
    </xf>
    <xf numFmtId="0" fontId="58" fillId="0" borderId="11" xfId="49" applyFont="1" applyFill="1" applyBorder="1" applyAlignment="1">
      <alignment horizontal="center" vertical="center" shrinkToFit="1"/>
      <protection/>
    </xf>
    <xf numFmtId="0" fontId="58" fillId="0" borderId="10" xfId="49" applyFont="1" applyFill="1" applyBorder="1" applyAlignment="1">
      <alignment horizontal="center" vertical="center" shrinkToFit="1"/>
      <protection/>
    </xf>
    <xf numFmtId="0" fontId="58" fillId="0" borderId="12" xfId="49" applyFont="1" applyFill="1" applyBorder="1" applyAlignment="1">
      <alignment horizontal="center" vertical="center" shrinkToFit="1"/>
      <protection/>
    </xf>
    <xf numFmtId="0" fontId="58" fillId="0" borderId="10" xfId="49" applyFont="1" applyFill="1" applyBorder="1" applyAlignment="1">
      <alignment horizontal="center" vertical="justify"/>
      <protection/>
    </xf>
    <xf numFmtId="0" fontId="58" fillId="0" borderId="12" xfId="49" applyFont="1" applyFill="1" applyBorder="1" applyAlignment="1">
      <alignment horizontal="center" vertical="justify" shrinkToFit="1"/>
      <protection/>
    </xf>
    <xf numFmtId="0" fontId="58" fillId="0" borderId="12" xfId="49" applyFont="1" applyFill="1" applyBorder="1" applyAlignment="1">
      <alignment horizontal="center" vertical="justify"/>
      <protection/>
    </xf>
    <xf numFmtId="0" fontId="58" fillId="0" borderId="12" xfId="49" applyFont="1" applyFill="1" applyBorder="1" applyAlignment="1">
      <alignment horizontal="center" vertical="center"/>
      <protection/>
    </xf>
    <xf numFmtId="1" fontId="58" fillId="0" borderId="10" xfId="49" applyNumberFormat="1" applyFont="1" applyFill="1" applyBorder="1" applyAlignment="1">
      <alignment horizontal="center" vertical="center"/>
      <protection/>
    </xf>
    <xf numFmtId="0" fontId="58" fillId="0" borderId="13" xfId="49" applyFont="1" applyFill="1" applyBorder="1" applyAlignment="1">
      <alignment horizontal="center" vertical="center" shrinkToFit="1"/>
      <protection/>
    </xf>
    <xf numFmtId="0" fontId="58" fillId="0" borderId="14" xfId="49" applyFont="1" applyFill="1" applyBorder="1" applyAlignment="1">
      <alignment horizontal="center" vertical="center" shrinkToFit="1"/>
      <protection/>
    </xf>
    <xf numFmtId="0" fontId="58" fillId="0" borderId="0" xfId="49" applyFont="1" applyFill="1" applyBorder="1" applyAlignment="1">
      <alignment horizontal="center" vertical="center" shrinkToFit="1"/>
      <protection/>
    </xf>
    <xf numFmtId="0" fontId="58" fillId="0" borderId="14" xfId="49" applyFont="1" applyFill="1" applyBorder="1" applyAlignment="1">
      <alignment horizontal="center" vertical="justify"/>
      <protection/>
    </xf>
    <xf numFmtId="0" fontId="58" fillId="0" borderId="0" xfId="49" applyFont="1" applyFill="1" applyBorder="1" applyAlignment="1">
      <alignment horizontal="center" vertical="justify" shrinkToFit="1"/>
      <protection/>
    </xf>
    <xf numFmtId="0" fontId="58" fillId="0" borderId="0" xfId="49" applyFont="1" applyFill="1" applyBorder="1" applyAlignment="1">
      <alignment horizontal="center" vertical="justify"/>
      <protection/>
    </xf>
    <xf numFmtId="49" fontId="58" fillId="0" borderId="0" xfId="49" applyNumberFormat="1" applyFont="1" applyFill="1" applyBorder="1" applyAlignment="1">
      <alignment horizontal="center" vertical="center"/>
      <protection/>
    </xf>
    <xf numFmtId="1" fontId="58" fillId="0" borderId="14" xfId="49" applyNumberFormat="1" applyFont="1" applyFill="1" applyBorder="1" applyAlignment="1">
      <alignment horizontal="center" vertical="center"/>
      <protection/>
    </xf>
    <xf numFmtId="49" fontId="61" fillId="0" borderId="0" xfId="49" applyNumberFormat="1" applyFont="1" applyFill="1" applyBorder="1" applyAlignment="1">
      <alignment horizontal="center" vertical="justify"/>
      <protection/>
    </xf>
    <xf numFmtId="49" fontId="58" fillId="0" borderId="14" xfId="49" applyNumberFormat="1" applyFont="1" applyFill="1" applyBorder="1" applyAlignment="1">
      <alignment horizontal="center" vertical="justify"/>
      <protection/>
    </xf>
    <xf numFmtId="49" fontId="58" fillId="0" borderId="10" xfId="49" applyNumberFormat="1" applyFont="1" applyFill="1" applyBorder="1" applyAlignment="1">
      <alignment horizontal="center"/>
      <protection/>
    </xf>
    <xf numFmtId="0" fontId="58" fillId="0" borderId="10" xfId="49" applyFont="1" applyFill="1" applyBorder="1">
      <alignment/>
      <protection/>
    </xf>
    <xf numFmtId="0" fontId="57" fillId="0" borderId="10" xfId="49" applyFont="1" applyFill="1" applyBorder="1" applyAlignment="1">
      <alignment horizontal="center"/>
      <protection/>
    </xf>
    <xf numFmtId="188" fontId="57" fillId="0" borderId="10" xfId="41" applyNumberFormat="1" applyFont="1" applyFill="1" applyBorder="1" applyAlignment="1">
      <alignment/>
    </xf>
    <xf numFmtId="0" fontId="57" fillId="0" borderId="10" xfId="41" applyNumberFormat="1" applyFont="1" applyFill="1" applyBorder="1" applyAlignment="1">
      <alignment horizontal="center"/>
    </xf>
    <xf numFmtId="43" fontId="57" fillId="0" borderId="10" xfId="41" applyFont="1" applyFill="1" applyBorder="1" applyAlignment="1">
      <alignment/>
    </xf>
    <xf numFmtId="43" fontId="57" fillId="0" borderId="10" xfId="41" applyFont="1" applyFill="1" applyBorder="1" applyAlignment="1">
      <alignment horizontal="center"/>
    </xf>
    <xf numFmtId="188" fontId="57" fillId="0" borderId="10" xfId="49" applyNumberFormat="1" applyFont="1" applyFill="1" applyBorder="1">
      <alignment/>
      <protection/>
    </xf>
    <xf numFmtId="1" fontId="57" fillId="0" borderId="18" xfId="49" applyNumberFormat="1" applyFont="1" applyFill="1" applyBorder="1">
      <alignment/>
      <protection/>
    </xf>
    <xf numFmtId="49" fontId="57" fillId="0" borderId="19" xfId="49" applyNumberFormat="1" applyFont="1" applyFill="1" applyBorder="1">
      <alignment/>
      <protection/>
    </xf>
    <xf numFmtId="17" fontId="57" fillId="0" borderId="19" xfId="49" applyNumberFormat="1" applyFont="1" applyFill="1" applyBorder="1">
      <alignment/>
      <protection/>
    </xf>
    <xf numFmtId="0" fontId="58" fillId="0" borderId="19" xfId="49" applyFont="1" applyFill="1" applyBorder="1">
      <alignment/>
      <protection/>
    </xf>
    <xf numFmtId="0" fontId="57" fillId="0" borderId="19" xfId="49" applyFont="1" applyFill="1" applyBorder="1">
      <alignment/>
      <protection/>
    </xf>
    <xf numFmtId="43" fontId="57" fillId="0" borderId="19" xfId="41" applyFont="1" applyFill="1" applyBorder="1" applyAlignment="1">
      <alignment/>
    </xf>
    <xf numFmtId="43" fontId="57" fillId="0" borderId="19" xfId="41" applyFont="1" applyFill="1" applyBorder="1" applyAlignment="1">
      <alignment horizontal="center"/>
    </xf>
    <xf numFmtId="188" fontId="57" fillId="0" borderId="19" xfId="49" applyNumberFormat="1" applyFont="1" applyFill="1" applyBorder="1">
      <alignment/>
      <protection/>
    </xf>
    <xf numFmtId="1" fontId="57" fillId="0" borderId="19" xfId="49" applyNumberFormat="1" applyFont="1" applyFill="1" applyBorder="1">
      <alignment/>
      <protection/>
    </xf>
    <xf numFmtId="188" fontId="57" fillId="0" borderId="19" xfId="41" applyNumberFormat="1" applyFont="1" applyFill="1" applyBorder="1" applyAlignment="1">
      <alignment/>
    </xf>
    <xf numFmtId="0" fontId="57" fillId="0" borderId="19" xfId="49" applyFont="1" applyFill="1" applyBorder="1" applyAlignment="1">
      <alignment horizontal="center"/>
      <protection/>
    </xf>
    <xf numFmtId="43" fontId="57" fillId="0" borderId="19" xfId="49" applyNumberFormat="1" applyFont="1" applyFill="1" applyBorder="1">
      <alignment/>
      <protection/>
    </xf>
    <xf numFmtId="0" fontId="57" fillId="0" borderId="19" xfId="41" applyNumberFormat="1" applyFont="1" applyFill="1" applyBorder="1" applyAlignment="1">
      <alignment horizontal="center"/>
    </xf>
    <xf numFmtId="0" fontId="57" fillId="0" borderId="20" xfId="49" applyFont="1" applyFill="1" applyBorder="1">
      <alignment/>
      <protection/>
    </xf>
    <xf numFmtId="188" fontId="57" fillId="0" borderId="20" xfId="41" applyNumberFormat="1" applyFont="1" applyFill="1" applyBorder="1" applyAlignment="1">
      <alignment/>
    </xf>
    <xf numFmtId="188" fontId="57" fillId="0" borderId="20" xfId="49" applyNumberFormat="1" applyFont="1" applyFill="1" applyBorder="1">
      <alignment/>
      <protection/>
    </xf>
    <xf numFmtId="1" fontId="57" fillId="0" borderId="20" xfId="49" applyNumberFormat="1" applyFont="1" applyFill="1" applyBorder="1">
      <alignment/>
      <protection/>
    </xf>
    <xf numFmtId="0" fontId="57" fillId="0" borderId="0" xfId="49" applyFont="1" applyFill="1" applyBorder="1">
      <alignment/>
      <protection/>
    </xf>
    <xf numFmtId="1" fontId="57" fillId="0" borderId="0" xfId="49" applyNumberFormat="1" applyFont="1" applyFill="1" applyBorder="1">
      <alignment/>
      <protection/>
    </xf>
    <xf numFmtId="188" fontId="7" fillId="0" borderId="0" xfId="42" applyNumberFormat="1" applyFont="1" applyFill="1" applyAlignment="1">
      <alignment/>
    </xf>
    <xf numFmtId="188" fontId="7" fillId="0" borderId="0" xfId="42" applyNumberFormat="1" applyFont="1" applyFill="1" applyAlignment="1">
      <alignment shrinkToFit="1"/>
    </xf>
    <xf numFmtId="188" fontId="13" fillId="0" borderId="12" xfId="42" applyNumberFormat="1" applyFont="1" applyFill="1" applyBorder="1" applyAlignment="1">
      <alignment horizontal="center" vertical="justify" shrinkToFit="1"/>
    </xf>
    <xf numFmtId="188" fontId="13" fillId="0" borderId="0" xfId="42" applyNumberFormat="1" applyFont="1" applyFill="1" applyBorder="1" applyAlignment="1">
      <alignment horizontal="center" vertical="justify" shrinkToFit="1"/>
    </xf>
    <xf numFmtId="188" fontId="13" fillId="0" borderId="17" xfId="42" applyNumberFormat="1" applyFont="1" applyFill="1" applyBorder="1" applyAlignment="1">
      <alignment horizontal="center" vertical="justify" shrinkToFit="1"/>
    </xf>
    <xf numFmtId="49" fontId="7" fillId="0" borderId="18" xfId="49" applyNumberFormat="1" applyFont="1" applyFill="1" applyBorder="1" applyAlignment="1">
      <alignment horizontal="center"/>
      <protection/>
    </xf>
    <xf numFmtId="0" fontId="7" fillId="0" borderId="18" xfId="49" applyFont="1" applyFill="1" applyBorder="1" applyAlignment="1">
      <alignment horizontal="left"/>
      <protection/>
    </xf>
    <xf numFmtId="0" fontId="2" fillId="0" borderId="18" xfId="49" applyFont="1" applyFill="1" applyBorder="1" applyAlignment="1">
      <alignment horizontal="center"/>
      <protection/>
    </xf>
    <xf numFmtId="188" fontId="2" fillId="0" borderId="18" xfId="42" applyNumberFormat="1" applyFont="1" applyFill="1" applyBorder="1" applyAlignment="1">
      <alignment/>
    </xf>
    <xf numFmtId="188" fontId="2" fillId="0" borderId="18" xfId="41" applyNumberFormat="1" applyFont="1" applyFill="1" applyBorder="1" applyAlignment="1">
      <alignment/>
    </xf>
    <xf numFmtId="0" fontId="2" fillId="0" borderId="18" xfId="41" applyNumberFormat="1" applyFont="1" applyFill="1" applyBorder="1" applyAlignment="1">
      <alignment horizontal="center"/>
    </xf>
    <xf numFmtId="43" fontId="2" fillId="0" borderId="18" xfId="41" applyFont="1" applyFill="1" applyBorder="1" applyAlignment="1">
      <alignment horizontal="center"/>
    </xf>
    <xf numFmtId="188" fontId="2" fillId="0" borderId="18" xfId="49" applyNumberFormat="1" applyFont="1" applyFill="1" applyBorder="1">
      <alignment/>
      <protection/>
    </xf>
    <xf numFmtId="1" fontId="2" fillId="0" borderId="18" xfId="49" applyNumberFormat="1" applyFont="1" applyFill="1" applyBorder="1">
      <alignment/>
      <protection/>
    </xf>
    <xf numFmtId="188" fontId="2" fillId="0" borderId="19" xfId="42" applyNumberFormat="1" applyFont="1" applyFill="1" applyBorder="1" applyAlignment="1">
      <alignment/>
    </xf>
    <xf numFmtId="49" fontId="2" fillId="0" borderId="19" xfId="49" applyNumberFormat="1" applyFont="1" applyFill="1" applyBorder="1" applyAlignment="1">
      <alignment horizontal="left"/>
      <protection/>
    </xf>
    <xf numFmtId="188" fontId="2" fillId="0" borderId="20" xfId="42" applyNumberFormat="1" applyFont="1" applyFill="1" applyBorder="1" applyAlignment="1">
      <alignment/>
    </xf>
    <xf numFmtId="188" fontId="2" fillId="0" borderId="21" xfId="42" applyNumberFormat="1" applyFont="1" applyFill="1" applyBorder="1" applyAlignment="1">
      <alignment/>
    </xf>
    <xf numFmtId="188" fontId="2" fillId="0" borderId="0" xfId="42" applyNumberFormat="1" applyFont="1" applyFill="1" applyBorder="1" applyAlignment="1">
      <alignment/>
    </xf>
    <xf numFmtId="188" fontId="2" fillId="0" borderId="0" xfId="42" applyNumberFormat="1" applyFont="1" applyFill="1" applyAlignment="1">
      <alignment/>
    </xf>
    <xf numFmtId="1" fontId="57" fillId="0" borderId="10" xfId="49" applyNumberFormat="1" applyFont="1" applyFill="1" applyBorder="1" applyAlignment="1">
      <alignment horizontal="center"/>
      <protection/>
    </xf>
    <xf numFmtId="49" fontId="57" fillId="0" borderId="19" xfId="49" applyNumberFormat="1" applyFont="1" applyFill="1" applyBorder="1" applyAlignment="1">
      <alignment horizontal="left"/>
      <protection/>
    </xf>
    <xf numFmtId="49" fontId="57" fillId="0" borderId="21" xfId="49" applyNumberFormat="1" applyFont="1" applyFill="1" applyBorder="1">
      <alignment/>
      <protection/>
    </xf>
    <xf numFmtId="0" fontId="57" fillId="0" borderId="21" xfId="49" applyFont="1" applyFill="1" applyBorder="1">
      <alignment/>
      <protection/>
    </xf>
    <xf numFmtId="0" fontId="58" fillId="0" borderId="21" xfId="49" applyFont="1" applyFill="1" applyBorder="1">
      <alignment/>
      <protection/>
    </xf>
    <xf numFmtId="43" fontId="57" fillId="0" borderId="21" xfId="49" applyNumberFormat="1" applyFont="1" applyFill="1" applyBorder="1">
      <alignment/>
      <protection/>
    </xf>
    <xf numFmtId="0" fontId="57" fillId="0" borderId="21" xfId="41" applyNumberFormat="1" applyFont="1" applyFill="1" applyBorder="1" applyAlignment="1">
      <alignment horizontal="center"/>
    </xf>
    <xf numFmtId="43" fontId="57" fillId="0" borderId="21" xfId="41" applyFont="1" applyFill="1" applyBorder="1" applyAlignment="1">
      <alignment/>
    </xf>
    <xf numFmtId="188" fontId="57" fillId="0" borderId="21" xfId="41" applyNumberFormat="1" applyFont="1" applyFill="1" applyBorder="1" applyAlignment="1">
      <alignment/>
    </xf>
    <xf numFmtId="188" fontId="57" fillId="0" borderId="21" xfId="49" applyNumberFormat="1" applyFont="1" applyFill="1" applyBorder="1">
      <alignment/>
      <protection/>
    </xf>
    <xf numFmtId="1" fontId="57" fillId="0" borderId="21" xfId="49" applyNumberFormat="1" applyFont="1" applyFill="1" applyBorder="1">
      <alignment/>
      <protection/>
    </xf>
    <xf numFmtId="49" fontId="57" fillId="0" borderId="0" xfId="49" applyNumberFormat="1" applyFont="1" applyFill="1" applyBorder="1">
      <alignment/>
      <protection/>
    </xf>
    <xf numFmtId="43" fontId="57" fillId="0" borderId="0" xfId="49" applyNumberFormat="1" applyFont="1" applyFill="1" applyBorder="1">
      <alignment/>
      <protection/>
    </xf>
    <xf numFmtId="0" fontId="57" fillId="0" borderId="0" xfId="41" applyNumberFormat="1" applyFont="1" applyFill="1" applyBorder="1" applyAlignment="1">
      <alignment horizontal="center"/>
    </xf>
    <xf numFmtId="43" fontId="57" fillId="0" borderId="0" xfId="41" applyFont="1" applyFill="1" applyBorder="1" applyAlignment="1">
      <alignment/>
    </xf>
    <xf numFmtId="188" fontId="57" fillId="0" borderId="0" xfId="41" applyNumberFormat="1" applyFont="1" applyFill="1" applyBorder="1" applyAlignment="1">
      <alignment/>
    </xf>
    <xf numFmtId="188" fontId="57" fillId="0" borderId="0" xfId="49" applyNumberFormat="1" applyFont="1" applyFill="1" applyBorder="1">
      <alignment/>
      <protection/>
    </xf>
    <xf numFmtId="0" fontId="59" fillId="0" borderId="0" xfId="49" applyFont="1" applyFill="1" applyAlignment="1">
      <alignment horizontal="center"/>
      <protection/>
    </xf>
    <xf numFmtId="0" fontId="12" fillId="0" borderId="0" xfId="49" applyFont="1" applyFill="1" applyAlignment="1">
      <alignment horizontal="center" vertical="center"/>
      <protection/>
    </xf>
    <xf numFmtId="49" fontId="2" fillId="0" borderId="18" xfId="49" applyNumberFormat="1" applyFont="1" applyFill="1" applyBorder="1">
      <alignment/>
      <protection/>
    </xf>
    <xf numFmtId="0" fontId="7" fillId="0" borderId="18" xfId="49" applyFont="1" applyFill="1" applyBorder="1">
      <alignment/>
      <protection/>
    </xf>
    <xf numFmtId="0" fontId="2" fillId="0" borderId="18" xfId="49" applyFont="1" applyFill="1" applyBorder="1">
      <alignment/>
      <protection/>
    </xf>
    <xf numFmtId="43" fontId="2" fillId="0" borderId="18" xfId="41" applyFont="1" applyFill="1" applyBorder="1" applyAlignment="1">
      <alignment/>
    </xf>
    <xf numFmtId="17" fontId="2" fillId="0" borderId="19" xfId="49" applyNumberFormat="1" applyFont="1" applyFill="1" applyBorder="1">
      <alignment/>
      <protection/>
    </xf>
    <xf numFmtId="0" fontId="2" fillId="0" borderId="19" xfId="49" applyFont="1" applyFill="1" applyBorder="1" applyAlignment="1">
      <alignment shrinkToFit="1"/>
      <protection/>
    </xf>
    <xf numFmtId="17" fontId="2" fillId="0" borderId="19" xfId="49" applyNumberFormat="1" applyFont="1" applyFill="1" applyBorder="1" applyAlignment="1">
      <alignment shrinkToFit="1"/>
      <protection/>
    </xf>
    <xf numFmtId="43" fontId="7" fillId="0" borderId="0" xfId="40" applyFont="1" applyFill="1" applyAlignment="1">
      <alignment/>
    </xf>
    <xf numFmtId="43" fontId="7" fillId="0" borderId="0" xfId="40" applyFont="1" applyFill="1" applyAlignment="1">
      <alignment shrinkToFit="1"/>
    </xf>
    <xf numFmtId="0" fontId="7" fillId="0" borderId="0" xfId="49" applyFont="1" applyFill="1" applyAlignment="1">
      <alignment shrinkToFit="1"/>
      <protection/>
    </xf>
    <xf numFmtId="43" fontId="11" fillId="0" borderId="0" xfId="40" applyFont="1" applyFill="1" applyAlignment="1">
      <alignment horizontal="right"/>
    </xf>
    <xf numFmtId="43" fontId="13" fillId="0" borderId="12" xfId="40" applyFont="1" applyFill="1" applyBorder="1" applyAlignment="1">
      <alignment horizontal="center" vertical="justify" shrinkToFit="1"/>
    </xf>
    <xf numFmtId="0" fontId="13" fillId="0" borderId="12" xfId="49" applyFont="1" applyFill="1" applyBorder="1" applyAlignment="1">
      <alignment horizontal="center" vertical="justify" shrinkToFit="1"/>
      <protection/>
    </xf>
    <xf numFmtId="43" fontId="13" fillId="0" borderId="10" xfId="40" applyFont="1" applyFill="1" applyBorder="1" applyAlignment="1">
      <alignment horizontal="center" vertical="center" shrinkToFit="1"/>
    </xf>
    <xf numFmtId="43" fontId="13" fillId="0" borderId="0" xfId="40" applyFont="1" applyFill="1" applyBorder="1" applyAlignment="1">
      <alignment horizontal="center" vertical="justify" shrinkToFit="1"/>
    </xf>
    <xf numFmtId="0" fontId="13" fillId="0" borderId="0" xfId="49" applyFont="1" applyFill="1" applyBorder="1" applyAlignment="1">
      <alignment horizontal="center" vertical="justify" shrinkToFit="1"/>
      <protection/>
    </xf>
    <xf numFmtId="43" fontId="13" fillId="0" borderId="14" xfId="40" applyFont="1" applyFill="1" applyBorder="1" applyAlignment="1">
      <alignment horizontal="center" vertical="center" shrinkToFit="1"/>
    </xf>
    <xf numFmtId="43" fontId="2" fillId="0" borderId="18" xfId="40" applyFont="1" applyFill="1" applyBorder="1" applyAlignment="1">
      <alignment/>
    </xf>
    <xf numFmtId="43" fontId="2" fillId="0" borderId="19" xfId="40" applyFont="1" applyFill="1" applyBorder="1" applyAlignment="1">
      <alignment/>
    </xf>
    <xf numFmtId="43" fontId="2" fillId="0" borderId="21" xfId="40" applyFont="1" applyFill="1" applyBorder="1" applyAlignment="1">
      <alignment/>
    </xf>
    <xf numFmtId="43" fontId="2" fillId="0" borderId="0" xfId="40" applyFont="1" applyFill="1" applyAlignment="1">
      <alignment/>
    </xf>
    <xf numFmtId="0" fontId="2" fillId="0" borderId="18" xfId="49" applyFont="1" applyFill="1" applyBorder="1" applyAlignment="1">
      <alignment horizontal="left"/>
      <protection/>
    </xf>
    <xf numFmtId="188" fontId="2" fillId="0" borderId="10" xfId="41" applyNumberFormat="1" applyFont="1" applyFill="1" applyBorder="1" applyAlignment="1">
      <alignment/>
    </xf>
    <xf numFmtId="0" fontId="2" fillId="0" borderId="10" xfId="41" applyNumberFormat="1" applyFont="1" applyFill="1" applyBorder="1" applyAlignment="1">
      <alignment horizontal="center"/>
    </xf>
    <xf numFmtId="43" fontId="2" fillId="0" borderId="10" xfId="41" applyFont="1" applyFill="1" applyBorder="1" applyAlignment="1">
      <alignment/>
    </xf>
    <xf numFmtId="43" fontId="2" fillId="0" borderId="10" xfId="41" applyFont="1" applyFill="1" applyBorder="1" applyAlignment="1">
      <alignment horizontal="center"/>
    </xf>
    <xf numFmtId="188" fontId="2" fillId="0" borderId="10" xfId="49" applyNumberFormat="1" applyFont="1" applyFill="1" applyBorder="1">
      <alignment/>
      <protection/>
    </xf>
    <xf numFmtId="1" fontId="2" fillId="0" borderId="10" xfId="49" applyNumberFormat="1" applyFont="1" applyFill="1" applyBorder="1">
      <alignment/>
      <protection/>
    </xf>
    <xf numFmtId="0" fontId="12" fillId="0" borderId="0" xfId="49" applyFont="1" applyFill="1" applyAlignment="1">
      <alignment horizontal="center"/>
      <protection/>
    </xf>
    <xf numFmtId="49" fontId="7" fillId="0" borderId="10" xfId="49" applyNumberFormat="1" applyFont="1" applyFill="1" applyBorder="1" applyAlignment="1">
      <alignment horizontal="center"/>
      <protection/>
    </xf>
    <xf numFmtId="0" fontId="7" fillId="0" borderId="10" xfId="49" applyFont="1" applyFill="1" applyBorder="1" applyAlignment="1">
      <alignment horizontal="left"/>
      <protection/>
    </xf>
    <xf numFmtId="0" fontId="2" fillId="0" borderId="10" xfId="49" applyFont="1" applyFill="1" applyBorder="1" applyAlignment="1">
      <alignment horizontal="center"/>
      <protection/>
    </xf>
    <xf numFmtId="49" fontId="7" fillId="0" borderId="10" xfId="49" applyNumberFormat="1" applyFont="1" applyFill="1" applyBorder="1" applyAlignment="1">
      <alignment horizontal="left"/>
      <protection/>
    </xf>
    <xf numFmtId="17" fontId="2" fillId="0" borderId="19" xfId="49" applyNumberFormat="1" applyFont="1" applyFill="1" applyBorder="1" applyAlignment="1">
      <alignment horizontal="left"/>
      <protection/>
    </xf>
    <xf numFmtId="0" fontId="7" fillId="0" borderId="20" xfId="49" applyFont="1" applyFill="1" applyBorder="1" applyAlignment="1">
      <alignment horizontal="left"/>
      <protection/>
    </xf>
    <xf numFmtId="188" fontId="7" fillId="0" borderId="0" xfId="42" applyNumberFormat="1" applyFont="1" applyFill="1" applyAlignment="1">
      <alignment horizontal="left" vertical="center" shrinkToFit="1"/>
    </xf>
    <xf numFmtId="49" fontId="2" fillId="0" borderId="20" xfId="49" applyNumberFormat="1" applyFont="1" applyFill="1" applyBorder="1" applyAlignment="1">
      <alignment horizontal="center"/>
      <protection/>
    </xf>
    <xf numFmtId="188" fontId="2" fillId="0" borderId="10" xfId="42" applyNumberFormat="1" applyFont="1" applyFill="1" applyBorder="1" applyAlignment="1">
      <alignment/>
    </xf>
    <xf numFmtId="0" fontId="7" fillId="0" borderId="19" xfId="49" applyFont="1" applyFill="1" applyBorder="1" applyAlignment="1">
      <alignment horizontal="left"/>
      <protection/>
    </xf>
    <xf numFmtId="0" fontId="15" fillId="0" borderId="0" xfId="49" applyFont="1" applyFill="1" applyAlignment="1">
      <alignment horizontal="center"/>
      <protection/>
    </xf>
    <xf numFmtId="0" fontId="5" fillId="0" borderId="11" xfId="49" applyFont="1" applyFill="1" applyBorder="1" applyAlignment="1">
      <alignment horizontal="center" vertical="center" shrinkToFit="1"/>
      <protection/>
    </xf>
    <xf numFmtId="0" fontId="5" fillId="0" borderId="10" xfId="49" applyFont="1" applyFill="1" applyBorder="1" applyAlignment="1">
      <alignment horizontal="center" vertical="center" shrinkToFit="1"/>
      <protection/>
    </xf>
    <xf numFmtId="0" fontId="5" fillId="0" borderId="12" xfId="49" applyFont="1" applyFill="1" applyBorder="1" applyAlignment="1">
      <alignment horizontal="center" vertical="center" shrinkToFit="1"/>
      <protection/>
    </xf>
    <xf numFmtId="0" fontId="5" fillId="0" borderId="10" xfId="49" applyFont="1" applyFill="1" applyBorder="1" applyAlignment="1">
      <alignment horizontal="center" vertical="justify"/>
      <protection/>
    </xf>
    <xf numFmtId="0" fontId="5" fillId="0" borderId="12" xfId="49" applyFont="1" applyFill="1" applyBorder="1" applyAlignment="1">
      <alignment horizontal="center" vertical="justify" shrinkToFit="1"/>
      <protection/>
    </xf>
    <xf numFmtId="0" fontId="5" fillId="0" borderId="12" xfId="49" applyFont="1" applyFill="1" applyBorder="1" applyAlignment="1">
      <alignment horizontal="center" vertical="justify"/>
      <protection/>
    </xf>
    <xf numFmtId="0" fontId="5" fillId="0" borderId="12" xfId="49" applyFont="1" applyFill="1" applyBorder="1" applyAlignment="1">
      <alignment horizontal="center" vertical="center"/>
      <protection/>
    </xf>
    <xf numFmtId="1" fontId="5" fillId="0" borderId="10" xfId="49" applyNumberFormat="1" applyFont="1" applyFill="1" applyBorder="1" applyAlignment="1">
      <alignment horizontal="center" vertical="center"/>
      <protection/>
    </xf>
    <xf numFmtId="0" fontId="5" fillId="0" borderId="13" xfId="49" applyFont="1" applyFill="1" applyBorder="1" applyAlignment="1">
      <alignment horizontal="center" vertical="center" shrinkToFit="1"/>
      <protection/>
    </xf>
    <xf numFmtId="0" fontId="5" fillId="0" borderId="14" xfId="49" applyFont="1" applyFill="1" applyBorder="1" applyAlignment="1">
      <alignment horizontal="center" vertical="center" shrinkToFit="1"/>
      <protection/>
    </xf>
    <xf numFmtId="0" fontId="5" fillId="0" borderId="0" xfId="49" applyFont="1" applyFill="1" applyBorder="1" applyAlignment="1">
      <alignment horizontal="center" vertical="center" shrinkToFit="1"/>
      <protection/>
    </xf>
    <xf numFmtId="0" fontId="5" fillId="0" borderId="14" xfId="49" applyFont="1" applyFill="1" applyBorder="1" applyAlignment="1">
      <alignment horizontal="center" vertical="justify"/>
      <protection/>
    </xf>
    <xf numFmtId="0" fontId="5" fillId="0" borderId="0" xfId="49" applyFont="1" applyFill="1" applyBorder="1" applyAlignment="1">
      <alignment horizontal="center" vertical="justify" shrinkToFit="1"/>
      <protection/>
    </xf>
    <xf numFmtId="0" fontId="5" fillId="0" borderId="0" xfId="49" applyFont="1" applyFill="1" applyBorder="1" applyAlignment="1">
      <alignment horizontal="center" vertical="justify"/>
      <protection/>
    </xf>
    <xf numFmtId="49" fontId="5" fillId="0" borderId="0" xfId="49" applyNumberFormat="1" applyFont="1" applyFill="1" applyBorder="1" applyAlignment="1">
      <alignment horizontal="center" vertical="center"/>
      <protection/>
    </xf>
    <xf numFmtId="1" fontId="5" fillId="0" borderId="14" xfId="49" applyNumberFormat="1" applyFont="1" applyFill="1" applyBorder="1" applyAlignment="1">
      <alignment horizontal="center" vertical="center"/>
      <protection/>
    </xf>
    <xf numFmtId="49" fontId="18" fillId="0" borderId="0" xfId="49" applyNumberFormat="1" applyFont="1" applyFill="1" applyBorder="1" applyAlignment="1">
      <alignment horizontal="center" vertical="justify"/>
      <protection/>
    </xf>
    <xf numFmtId="49" fontId="5" fillId="0" borderId="14" xfId="49" applyNumberFormat="1" applyFont="1" applyFill="1" applyBorder="1" applyAlignment="1">
      <alignment horizontal="center" vertical="justify"/>
      <protection/>
    </xf>
    <xf numFmtId="0" fontId="19" fillId="0" borderId="18" xfId="49" applyFont="1" applyFill="1" applyBorder="1" applyAlignment="1">
      <alignment horizontal="left"/>
      <protection/>
    </xf>
    <xf numFmtId="188" fontId="4" fillId="0" borderId="0" xfId="49" applyNumberFormat="1" applyFont="1" applyFill="1">
      <alignment/>
      <protection/>
    </xf>
    <xf numFmtId="0" fontId="19" fillId="0" borderId="19" xfId="49" applyFont="1" applyFill="1" applyBorder="1">
      <alignment/>
      <protection/>
    </xf>
    <xf numFmtId="0" fontId="4" fillId="0" borderId="20" xfId="49" applyFont="1" applyFill="1" applyBorder="1">
      <alignment/>
      <protection/>
    </xf>
    <xf numFmtId="1" fontId="4" fillId="0" borderId="20" xfId="49" applyNumberFormat="1" applyFont="1" applyFill="1" applyBorder="1">
      <alignment/>
      <protection/>
    </xf>
    <xf numFmtId="188" fontId="7" fillId="0" borderId="0" xfId="40" applyNumberFormat="1" applyFont="1" applyFill="1" applyAlignment="1">
      <alignment/>
    </xf>
    <xf numFmtId="188" fontId="7" fillId="0" borderId="0" xfId="40" applyNumberFormat="1" applyFont="1" applyFill="1" applyAlignment="1">
      <alignment shrinkToFit="1"/>
    </xf>
    <xf numFmtId="188" fontId="13" fillId="0" borderId="12" xfId="40" applyNumberFormat="1" applyFont="1" applyFill="1" applyBorder="1" applyAlignment="1">
      <alignment horizontal="center" vertical="justify" shrinkToFit="1"/>
    </xf>
    <xf numFmtId="188" fontId="13" fillId="0" borderId="0" xfId="40" applyNumberFormat="1" applyFont="1" applyFill="1" applyBorder="1" applyAlignment="1">
      <alignment horizontal="center" vertical="justify" shrinkToFit="1"/>
    </xf>
    <xf numFmtId="188" fontId="2" fillId="0" borderId="18" xfId="40" applyNumberFormat="1" applyFont="1" applyFill="1" applyBorder="1" applyAlignment="1">
      <alignment/>
    </xf>
    <xf numFmtId="188" fontId="2" fillId="0" borderId="19" xfId="40" applyNumberFormat="1" applyFont="1" applyFill="1" applyBorder="1" applyAlignment="1">
      <alignment/>
    </xf>
    <xf numFmtId="188" fontId="2" fillId="0" borderId="20" xfId="40" applyNumberFormat="1" applyFont="1" applyFill="1" applyBorder="1" applyAlignment="1">
      <alignment/>
    </xf>
    <xf numFmtId="43" fontId="2" fillId="0" borderId="20" xfId="40" applyFont="1" applyFill="1" applyBorder="1" applyAlignment="1">
      <alignment/>
    </xf>
    <xf numFmtId="188" fontId="2" fillId="0" borderId="21" xfId="40" applyNumberFormat="1" applyFont="1" applyFill="1" applyBorder="1" applyAlignment="1">
      <alignment/>
    </xf>
    <xf numFmtId="188" fontId="2" fillId="0" borderId="0" xfId="40" applyNumberFormat="1" applyFont="1" applyFill="1" applyAlignment="1">
      <alignment/>
    </xf>
    <xf numFmtId="0" fontId="58" fillId="0" borderId="0" xfId="49" applyFont="1" applyFill="1" applyAlignment="1">
      <alignment horizontal="left" shrinkToFit="1"/>
      <protection/>
    </xf>
    <xf numFmtId="0" fontId="62" fillId="0" borderId="11" xfId="49" applyFont="1" applyFill="1" applyBorder="1" applyAlignment="1">
      <alignment horizontal="center" vertical="center" shrinkToFit="1"/>
      <protection/>
    </xf>
    <xf numFmtId="0" fontId="62" fillId="0" borderId="10" xfId="49" applyFont="1" applyFill="1" applyBorder="1" applyAlignment="1">
      <alignment horizontal="center" vertical="center" shrinkToFit="1"/>
      <protection/>
    </xf>
    <xf numFmtId="0" fontId="62" fillId="0" borderId="12" xfId="49" applyFont="1" applyFill="1" applyBorder="1" applyAlignment="1">
      <alignment horizontal="center" vertical="center" shrinkToFit="1"/>
      <protection/>
    </xf>
    <xf numFmtId="0" fontId="62" fillId="0" borderId="10" xfId="49" applyFont="1" applyFill="1" applyBorder="1" applyAlignment="1">
      <alignment horizontal="center" vertical="justify"/>
      <protection/>
    </xf>
    <xf numFmtId="0" fontId="62" fillId="0" borderId="12" xfId="49" applyFont="1" applyFill="1" applyBorder="1" applyAlignment="1">
      <alignment horizontal="center" vertical="justify" shrinkToFit="1"/>
      <protection/>
    </xf>
    <xf numFmtId="0" fontId="62" fillId="0" borderId="12" xfId="49" applyFont="1" applyFill="1" applyBorder="1" applyAlignment="1">
      <alignment horizontal="center" vertical="justify"/>
      <protection/>
    </xf>
    <xf numFmtId="0" fontId="62" fillId="0" borderId="12" xfId="49" applyFont="1" applyFill="1" applyBorder="1" applyAlignment="1">
      <alignment horizontal="center" vertical="center"/>
      <protection/>
    </xf>
    <xf numFmtId="1" fontId="62" fillId="0" borderId="10" xfId="49" applyNumberFormat="1" applyFont="1" applyFill="1" applyBorder="1" applyAlignment="1">
      <alignment horizontal="center" vertical="center"/>
      <protection/>
    </xf>
    <xf numFmtId="0" fontId="62" fillId="0" borderId="13" xfId="49" applyFont="1" applyFill="1" applyBorder="1" applyAlignment="1">
      <alignment horizontal="center" vertical="center" shrinkToFit="1"/>
      <protection/>
    </xf>
    <xf numFmtId="0" fontId="62" fillId="0" borderId="14" xfId="49" applyFont="1" applyFill="1" applyBorder="1" applyAlignment="1">
      <alignment horizontal="center" vertical="center" shrinkToFit="1"/>
      <protection/>
    </xf>
    <xf numFmtId="0" fontId="62" fillId="0" borderId="0" xfId="49" applyFont="1" applyFill="1" applyBorder="1" applyAlignment="1">
      <alignment horizontal="center" vertical="center" shrinkToFit="1"/>
      <protection/>
    </xf>
    <xf numFmtId="0" fontId="62" fillId="0" borderId="14" xfId="49" applyFont="1" applyFill="1" applyBorder="1" applyAlignment="1">
      <alignment horizontal="center" vertical="justify"/>
      <protection/>
    </xf>
    <xf numFmtId="0" fontId="62" fillId="0" borderId="0" xfId="49" applyFont="1" applyFill="1" applyBorder="1" applyAlignment="1">
      <alignment horizontal="center" vertical="justify" shrinkToFit="1"/>
      <protection/>
    </xf>
    <xf numFmtId="0" fontId="62" fillId="0" borderId="0" xfId="49" applyFont="1" applyFill="1" applyBorder="1" applyAlignment="1">
      <alignment horizontal="center" vertical="justify"/>
      <protection/>
    </xf>
    <xf numFmtId="49" fontId="62" fillId="0" borderId="0" xfId="49" applyNumberFormat="1" applyFont="1" applyFill="1" applyBorder="1" applyAlignment="1">
      <alignment horizontal="center" vertical="center"/>
      <protection/>
    </xf>
    <xf numFmtId="1" fontId="62" fillId="0" borderId="14" xfId="49" applyNumberFormat="1" applyFont="1" applyFill="1" applyBorder="1" applyAlignment="1">
      <alignment horizontal="center" vertical="center"/>
      <protection/>
    </xf>
    <xf numFmtId="49" fontId="63" fillId="0" borderId="0" xfId="49" applyNumberFormat="1" applyFont="1" applyFill="1" applyBorder="1" applyAlignment="1">
      <alignment horizontal="center" vertical="justify"/>
      <protection/>
    </xf>
    <xf numFmtId="49" fontId="62" fillId="0" borderId="14" xfId="49" applyNumberFormat="1" applyFont="1" applyFill="1" applyBorder="1" applyAlignment="1">
      <alignment horizontal="center" vertical="justify"/>
      <protection/>
    </xf>
    <xf numFmtId="0" fontId="61" fillId="0" borderId="18" xfId="49" applyFont="1" applyFill="1" applyBorder="1">
      <alignment/>
      <protection/>
    </xf>
    <xf numFmtId="0" fontId="57" fillId="0" borderId="18" xfId="49" applyFont="1" applyFill="1" applyBorder="1" applyAlignment="1">
      <alignment horizontal="left"/>
      <protection/>
    </xf>
    <xf numFmtId="188" fontId="57" fillId="0" borderId="0" xfId="49" applyNumberFormat="1" applyFont="1" applyFill="1">
      <alignment/>
      <protection/>
    </xf>
    <xf numFmtId="43" fontId="57" fillId="0" borderId="0" xfId="40" applyFont="1" applyFill="1" applyAlignment="1">
      <alignment/>
    </xf>
    <xf numFmtId="0" fontId="57" fillId="0" borderId="20" xfId="49" applyFont="1" applyFill="1" applyBorder="1" applyAlignment="1">
      <alignment horizontal="center"/>
      <protection/>
    </xf>
    <xf numFmtId="43" fontId="7" fillId="0" borderId="0" xfId="38" applyFont="1" applyFill="1" applyAlignment="1">
      <alignment/>
    </xf>
    <xf numFmtId="43" fontId="11" fillId="0" borderId="0" xfId="38" applyFont="1" applyFill="1" applyAlignment="1">
      <alignment horizontal="right"/>
    </xf>
    <xf numFmtId="43" fontId="7" fillId="0" borderId="0" xfId="38" applyFont="1" applyFill="1" applyAlignment="1">
      <alignment horizontal="left"/>
    </xf>
    <xf numFmtId="43" fontId="2" fillId="0" borderId="0" xfId="38" applyFont="1" applyFill="1" applyAlignment="1">
      <alignment/>
    </xf>
    <xf numFmtId="43" fontId="11" fillId="0" borderId="0" xfId="38" applyFont="1" applyFill="1" applyAlignment="1">
      <alignment horizontal="center"/>
    </xf>
    <xf numFmtId="43" fontId="13" fillId="0" borderId="12" xfId="38" applyFont="1" applyFill="1" applyBorder="1" applyAlignment="1">
      <alignment horizontal="center" vertical="justify"/>
    </xf>
    <xf numFmtId="43" fontId="13" fillId="0" borderId="10" xfId="38" applyFont="1" applyFill="1" applyBorder="1" applyAlignment="1">
      <alignment horizontal="center" vertical="justify"/>
    </xf>
    <xf numFmtId="43" fontId="13" fillId="0" borderId="12" xfId="38" applyFont="1" applyFill="1" applyBorder="1" applyAlignment="1">
      <alignment horizontal="center" vertical="center"/>
    </xf>
    <xf numFmtId="43" fontId="13" fillId="0" borderId="0" xfId="38" applyFont="1" applyFill="1" applyBorder="1" applyAlignment="1">
      <alignment horizontal="center" vertical="justify"/>
    </xf>
    <xf numFmtId="43" fontId="13" fillId="0" borderId="14" xfId="38" applyFont="1" applyFill="1" applyBorder="1" applyAlignment="1">
      <alignment horizontal="center" vertical="justify"/>
    </xf>
    <xf numFmtId="43" fontId="13" fillId="0" borderId="0" xfId="38" applyFont="1" applyFill="1" applyBorder="1" applyAlignment="1">
      <alignment horizontal="center" vertical="center"/>
    </xf>
    <xf numFmtId="43" fontId="14" fillId="0" borderId="0" xfId="38" applyFont="1" applyFill="1" applyBorder="1" applyAlignment="1">
      <alignment horizontal="center" vertical="justify"/>
    </xf>
    <xf numFmtId="43" fontId="13" fillId="0" borderId="17" xfId="38" applyFont="1" applyFill="1" applyBorder="1" applyAlignment="1">
      <alignment horizontal="center" vertical="justify"/>
    </xf>
    <xf numFmtId="43" fontId="13" fillId="0" borderId="16" xfId="38" applyFont="1" applyFill="1" applyBorder="1" applyAlignment="1">
      <alignment horizontal="center" vertical="justify"/>
    </xf>
    <xf numFmtId="43" fontId="13" fillId="0" borderId="16" xfId="38" applyFont="1" applyFill="1" applyBorder="1" applyAlignment="1">
      <alignment horizontal="center" vertical="center"/>
    </xf>
    <xf numFmtId="43" fontId="4" fillId="0" borderId="18" xfId="38" applyFont="1" applyFill="1" applyBorder="1" applyAlignment="1">
      <alignment horizontal="center"/>
    </xf>
    <xf numFmtId="43" fontId="4" fillId="0" borderId="18" xfId="38" applyFont="1" applyFill="1" applyBorder="1" applyAlignment="1">
      <alignment/>
    </xf>
    <xf numFmtId="43" fontId="2" fillId="0" borderId="19" xfId="38" applyFont="1" applyFill="1" applyBorder="1" applyAlignment="1">
      <alignment/>
    </xf>
    <xf numFmtId="43" fontId="2" fillId="0" borderId="20" xfId="38" applyFont="1" applyFill="1" applyBorder="1" applyAlignment="1">
      <alignment/>
    </xf>
    <xf numFmtId="43" fontId="2" fillId="0" borderId="21" xfId="38" applyFont="1" applyFill="1" applyBorder="1" applyAlignment="1">
      <alignment/>
    </xf>
    <xf numFmtId="0" fontId="10" fillId="0" borderId="0" xfId="49" applyFont="1" applyFill="1" applyAlignment="1">
      <alignment horizontal="left"/>
      <protection/>
    </xf>
    <xf numFmtId="0" fontId="7" fillId="0" borderId="0" xfId="49" applyFont="1" applyFill="1" applyAlignment="1">
      <alignment horizontal="center" shrinkToFit="1"/>
      <protection/>
    </xf>
    <xf numFmtId="0" fontId="10" fillId="0" borderId="0" xfId="49" applyFont="1" applyFill="1" applyAlignment="1">
      <alignment horizontal="center" vertical="center"/>
      <protection/>
    </xf>
    <xf numFmtId="0" fontId="58" fillId="0" borderId="0" xfId="49" applyFont="1" applyFill="1" applyAlignment="1">
      <alignment horizontal="left" shrinkToFit="1"/>
      <protection/>
    </xf>
    <xf numFmtId="0" fontId="64" fillId="0" borderId="0" xfId="49" applyFont="1" applyFill="1" applyAlignment="1">
      <alignment horizontal="center"/>
      <protection/>
    </xf>
    <xf numFmtId="0" fontId="10" fillId="0" borderId="0" xfId="49" applyFont="1" applyFill="1" applyAlignment="1">
      <alignment/>
      <protection/>
    </xf>
    <xf numFmtId="0" fontId="7" fillId="0" borderId="0" xfId="49" applyFont="1" applyFill="1" applyAlignment="1">
      <alignment horizontal="left" shrinkToFit="1"/>
      <protection/>
    </xf>
    <xf numFmtId="0" fontId="16" fillId="0" borderId="0" xfId="49" applyFont="1" applyFill="1" applyAlignment="1">
      <alignment horizontal="left"/>
      <protection/>
    </xf>
    <xf numFmtId="0" fontId="6" fillId="0" borderId="0" xfId="49" applyFont="1" applyFill="1" applyAlignment="1">
      <alignment horizontal="center" shrinkToFit="1"/>
      <protection/>
    </xf>
    <xf numFmtId="0" fontId="10" fillId="0" borderId="0" xfId="49" applyFont="1" applyFill="1" applyAlignment="1">
      <alignment horizontal="center"/>
      <protection/>
    </xf>
    <xf numFmtId="0" fontId="64" fillId="0" borderId="0" xfId="49" applyFont="1" applyFill="1" applyAlignment="1">
      <alignment horizontal="left"/>
      <protection/>
    </xf>
    <xf numFmtId="0" fontId="58" fillId="0" borderId="0" xfId="49" applyFont="1" applyFill="1" applyAlignment="1">
      <alignment horizontal="center" shrinkToFit="1"/>
      <protection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เครื่องหมายจุลภาค 2 2" xfId="41"/>
    <cellStyle name="เครื่องหมายจุลภาค 3" xfId="42"/>
    <cellStyle name="Currency" xfId="43"/>
    <cellStyle name="Currency [0]" xfId="44"/>
    <cellStyle name="ชื่อเรื่อง" xfId="45"/>
    <cellStyle name="เซลล์ตรวจสอบ" xfId="46"/>
    <cellStyle name="เซลล์ที่มีลิงก์" xfId="47"/>
    <cellStyle name="ดี" xfId="48"/>
    <cellStyle name="ปกติ 2" xfId="49"/>
    <cellStyle name="ปกติ 3" xfId="50"/>
    <cellStyle name="ป้อนค่า" xfId="51"/>
    <cellStyle name="ปานกลาง" xfId="52"/>
    <cellStyle name="Percent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45"/>
  <sheetViews>
    <sheetView view="pageBreakPreview" zoomScale="70" zoomScaleSheetLayoutView="70" zoomScalePageLayoutView="0" workbookViewId="0" topLeftCell="A46">
      <selection activeCell="A56" sqref="A56:IV152"/>
    </sheetView>
  </sheetViews>
  <sheetFormatPr defaultColWidth="8.140625" defaultRowHeight="15"/>
  <cols>
    <col min="1" max="1" width="9.57421875" style="6" customWidth="1"/>
    <col min="2" max="2" width="12.57421875" style="6" customWidth="1"/>
    <col min="3" max="3" width="23.8515625" style="6" customWidth="1"/>
    <col min="4" max="4" width="7.28125" style="6" customWidth="1"/>
    <col min="5" max="5" width="11.7109375" style="86" customWidth="1"/>
    <col min="6" max="6" width="12.421875" style="6" customWidth="1"/>
    <col min="7" max="7" width="7.28125" style="6" customWidth="1"/>
    <col min="8" max="8" width="7.140625" style="6" customWidth="1"/>
    <col min="9" max="9" width="13.140625" style="6" customWidth="1"/>
    <col min="10" max="11" width="13.8515625" style="6" customWidth="1"/>
    <col min="12" max="12" width="12.140625" style="15" bestFit="1" customWidth="1"/>
    <col min="13" max="16384" width="8.140625" style="6" customWidth="1"/>
  </cols>
  <sheetData>
    <row r="1" spans="1:12" ht="28.5">
      <c r="A1" s="357" t="s">
        <v>23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</row>
    <row r="2" spans="1:12" ht="21">
      <c r="A2" s="7" t="s">
        <v>12</v>
      </c>
      <c r="B2" s="7"/>
      <c r="C2" s="7"/>
      <c r="D2" s="7"/>
      <c r="E2" s="8"/>
      <c r="F2" s="7"/>
      <c r="G2" s="7"/>
      <c r="H2" s="7"/>
      <c r="I2" s="7"/>
      <c r="J2" s="7" t="s">
        <v>24</v>
      </c>
      <c r="K2" s="7"/>
      <c r="L2" s="9"/>
    </row>
    <row r="3" spans="1:12" ht="21">
      <c r="A3" s="7" t="s">
        <v>12</v>
      </c>
      <c r="B3" s="7"/>
      <c r="C3" s="7"/>
      <c r="D3" s="7"/>
      <c r="E3" s="8"/>
      <c r="F3" s="7"/>
      <c r="G3" s="7"/>
      <c r="H3" s="7"/>
      <c r="I3" s="7"/>
      <c r="J3" s="7" t="s">
        <v>25</v>
      </c>
      <c r="K3" s="7"/>
      <c r="L3" s="9"/>
    </row>
    <row r="4" spans="1:12" ht="21">
      <c r="A4" s="7" t="s">
        <v>88</v>
      </c>
      <c r="B4" s="7"/>
      <c r="C4" s="7"/>
      <c r="D4" s="7"/>
      <c r="E4" s="8"/>
      <c r="F4" s="7"/>
      <c r="G4" s="7"/>
      <c r="H4" s="7"/>
      <c r="I4" s="7"/>
      <c r="J4" s="7"/>
      <c r="K4" s="7"/>
      <c r="L4" s="9"/>
    </row>
    <row r="5" spans="1:12" ht="21">
      <c r="A5" s="7" t="s">
        <v>26</v>
      </c>
      <c r="B5" s="7"/>
      <c r="C5" s="7"/>
      <c r="D5" s="7"/>
      <c r="E5" s="8"/>
      <c r="F5" s="7"/>
      <c r="G5" s="7"/>
      <c r="H5" s="7"/>
      <c r="I5" s="7"/>
      <c r="J5" s="7"/>
      <c r="K5" s="7"/>
      <c r="L5" s="9"/>
    </row>
    <row r="6" spans="1:12" ht="21">
      <c r="A6" s="7" t="s">
        <v>27</v>
      </c>
      <c r="B6" s="7"/>
      <c r="C6" s="7"/>
      <c r="D6" s="7"/>
      <c r="E6" s="8"/>
      <c r="F6" s="7"/>
      <c r="G6" s="7"/>
      <c r="H6" s="7"/>
      <c r="I6" s="7"/>
      <c r="J6" s="7"/>
      <c r="K6" s="7"/>
      <c r="L6" s="9"/>
    </row>
    <row r="7" spans="1:10" ht="21">
      <c r="A7" s="7" t="s">
        <v>28</v>
      </c>
      <c r="B7" s="10" t="s">
        <v>29</v>
      </c>
      <c r="C7" s="11" t="s">
        <v>30</v>
      </c>
      <c r="D7" s="10" t="s">
        <v>31</v>
      </c>
      <c r="E7" s="12" t="s">
        <v>32</v>
      </c>
      <c r="F7" s="13" t="s">
        <v>33</v>
      </c>
      <c r="G7" s="358" t="s">
        <v>34</v>
      </c>
      <c r="H7" s="358"/>
      <c r="I7" s="13" t="s">
        <v>33</v>
      </c>
      <c r="J7" s="14" t="s">
        <v>35</v>
      </c>
    </row>
    <row r="8" spans="1:12" ht="21">
      <c r="A8" s="7" t="s">
        <v>36</v>
      </c>
      <c r="B8" s="16" t="s">
        <v>31</v>
      </c>
      <c r="C8" s="7" t="s">
        <v>37</v>
      </c>
      <c r="D8" s="10" t="s">
        <v>31</v>
      </c>
      <c r="E8" s="8" t="s">
        <v>38</v>
      </c>
      <c r="F8" s="13" t="s">
        <v>33</v>
      </c>
      <c r="G8" s="17" t="s">
        <v>39</v>
      </c>
      <c r="I8" s="13" t="s">
        <v>33</v>
      </c>
      <c r="J8" s="7" t="s">
        <v>40</v>
      </c>
      <c r="K8" s="16" t="s">
        <v>33</v>
      </c>
      <c r="L8" s="18" t="s">
        <v>41</v>
      </c>
    </row>
    <row r="9" spans="1:12" ht="7.5" customHeight="1">
      <c r="A9" s="7"/>
      <c r="B9" s="7"/>
      <c r="C9" s="7"/>
      <c r="D9" s="7"/>
      <c r="E9" s="8"/>
      <c r="F9" s="7"/>
      <c r="G9" s="7"/>
      <c r="H9" s="7"/>
      <c r="I9" s="7"/>
      <c r="J9" s="7"/>
      <c r="K9" s="7"/>
      <c r="L9" s="9"/>
    </row>
    <row r="10" spans="1:12" ht="21" customHeight="1">
      <c r="A10" s="19" t="s">
        <v>42</v>
      </c>
      <c r="B10" s="20" t="s">
        <v>43</v>
      </c>
      <c r="C10" s="21" t="s">
        <v>3</v>
      </c>
      <c r="D10" s="22" t="s">
        <v>4</v>
      </c>
      <c r="E10" s="23" t="s">
        <v>44</v>
      </c>
      <c r="F10" s="20" t="s">
        <v>45</v>
      </c>
      <c r="G10" s="24" t="s">
        <v>46</v>
      </c>
      <c r="H10" s="22" t="s">
        <v>47</v>
      </c>
      <c r="I10" s="24" t="s">
        <v>48</v>
      </c>
      <c r="J10" s="22" t="s">
        <v>48</v>
      </c>
      <c r="K10" s="25" t="s">
        <v>5</v>
      </c>
      <c r="L10" s="26" t="s">
        <v>2</v>
      </c>
    </row>
    <row r="11" spans="1:12" ht="21" customHeight="1">
      <c r="A11" s="27"/>
      <c r="B11" s="28"/>
      <c r="C11" s="29"/>
      <c r="D11" s="30" t="s">
        <v>49</v>
      </c>
      <c r="E11" s="31" t="s">
        <v>50</v>
      </c>
      <c r="F11" s="28"/>
      <c r="G11" s="32" t="s">
        <v>51</v>
      </c>
      <c r="H11" s="30" t="s">
        <v>52</v>
      </c>
      <c r="I11" s="32" t="s">
        <v>53</v>
      </c>
      <c r="J11" s="30" t="s">
        <v>54</v>
      </c>
      <c r="K11" s="33"/>
      <c r="L11" s="34"/>
    </row>
    <row r="12" spans="1:12" ht="21" customHeight="1">
      <c r="A12" s="27"/>
      <c r="B12" s="28"/>
      <c r="C12" s="29"/>
      <c r="D12" s="30"/>
      <c r="E12" s="31" t="s">
        <v>55</v>
      </c>
      <c r="F12" s="28"/>
      <c r="G12" s="32"/>
      <c r="H12" s="30" t="s">
        <v>56</v>
      </c>
      <c r="I12" s="35"/>
      <c r="J12" s="36"/>
      <c r="K12" s="33"/>
      <c r="L12" s="34"/>
    </row>
    <row r="13" spans="1:12" ht="21" customHeight="1">
      <c r="A13" s="37"/>
      <c r="B13" s="38"/>
      <c r="C13" s="39"/>
      <c r="D13" s="40"/>
      <c r="E13" s="41"/>
      <c r="F13" s="38"/>
      <c r="G13" s="42"/>
      <c r="H13" s="40"/>
      <c r="I13" s="42"/>
      <c r="J13" s="40"/>
      <c r="K13" s="43"/>
      <c r="L13" s="44"/>
    </row>
    <row r="14" spans="1:12" s="1" customFormat="1" ht="21">
      <c r="A14" s="45" t="s">
        <v>57</v>
      </c>
      <c r="B14" s="46"/>
      <c r="C14" s="47" t="s">
        <v>0</v>
      </c>
      <c r="D14" s="48"/>
      <c r="E14" s="49">
        <v>953800</v>
      </c>
      <c r="F14" s="50">
        <f>E14</f>
        <v>953800</v>
      </c>
      <c r="G14" s="51">
        <v>25</v>
      </c>
      <c r="H14" s="52">
        <v>4</v>
      </c>
      <c r="I14" s="53" t="s">
        <v>8</v>
      </c>
      <c r="J14" s="53" t="s">
        <v>8</v>
      </c>
      <c r="K14" s="54">
        <f>F14</f>
        <v>953800</v>
      </c>
      <c r="L14" s="55">
        <v>100000999310</v>
      </c>
    </row>
    <row r="15" spans="1:12" ht="21">
      <c r="A15" s="56"/>
      <c r="B15" s="57"/>
      <c r="C15" s="58"/>
      <c r="D15" s="59"/>
      <c r="E15" s="60" t="s">
        <v>12</v>
      </c>
      <c r="F15" s="61"/>
      <c r="G15" s="62"/>
      <c r="H15" s="61"/>
      <c r="I15" s="61"/>
      <c r="J15" s="61"/>
      <c r="K15" s="63"/>
      <c r="L15" s="64"/>
    </row>
    <row r="16" spans="1:12" ht="21">
      <c r="A16" s="56"/>
      <c r="B16" s="59"/>
      <c r="C16" s="58"/>
      <c r="D16" s="59"/>
      <c r="E16" s="60"/>
      <c r="F16" s="61"/>
      <c r="G16" s="62"/>
      <c r="H16" s="61"/>
      <c r="I16" s="65"/>
      <c r="J16" s="65"/>
      <c r="K16" s="63"/>
      <c r="L16" s="66"/>
    </row>
    <row r="17" spans="1:12" ht="21">
      <c r="A17" s="56" t="s">
        <v>58</v>
      </c>
      <c r="B17" s="59"/>
      <c r="C17" s="58" t="s">
        <v>59</v>
      </c>
      <c r="D17" s="59"/>
      <c r="E17" s="60"/>
      <c r="F17" s="61"/>
      <c r="G17" s="62"/>
      <c r="H17" s="61"/>
      <c r="I17" s="65">
        <f>F14*H14/100*1/12</f>
        <v>3179.3333333333335</v>
      </c>
      <c r="J17" s="65">
        <f>J16+I17</f>
        <v>3179.3333333333335</v>
      </c>
      <c r="K17" s="63">
        <f>F14-J17</f>
        <v>950620.6666666666</v>
      </c>
      <c r="L17" s="64"/>
    </row>
    <row r="18" spans="1:12" ht="21">
      <c r="A18" s="56" t="s">
        <v>60</v>
      </c>
      <c r="B18" s="59"/>
      <c r="C18" s="58" t="s">
        <v>61</v>
      </c>
      <c r="D18" s="59"/>
      <c r="E18" s="60"/>
      <c r="F18" s="59"/>
      <c r="G18" s="67"/>
      <c r="H18" s="59"/>
      <c r="I18" s="65">
        <f>F14*H14/100</f>
        <v>38152</v>
      </c>
      <c r="J18" s="65">
        <f>J17+I18</f>
        <v>41331.333333333336</v>
      </c>
      <c r="K18" s="63">
        <f>F14-J18</f>
        <v>912468.6666666666</v>
      </c>
      <c r="L18" s="64"/>
    </row>
    <row r="19" spans="1:12" ht="21">
      <c r="A19" s="56" t="s">
        <v>62</v>
      </c>
      <c r="B19" s="59"/>
      <c r="C19" s="58" t="s">
        <v>61</v>
      </c>
      <c r="D19" s="59"/>
      <c r="E19" s="60"/>
      <c r="F19" s="63"/>
      <c r="G19" s="67"/>
      <c r="H19" s="59"/>
      <c r="I19" s="65">
        <f>F14*H14/100</f>
        <v>38152</v>
      </c>
      <c r="J19" s="65">
        <f>J18+I19</f>
        <v>79483.33333333334</v>
      </c>
      <c r="K19" s="63">
        <f>F14-J19</f>
        <v>874316.6666666666</v>
      </c>
      <c r="L19" s="64"/>
    </row>
    <row r="20" spans="1:12" ht="21">
      <c r="A20" s="56" t="s">
        <v>63</v>
      </c>
      <c r="B20" s="59"/>
      <c r="C20" s="58" t="s">
        <v>61</v>
      </c>
      <c r="D20" s="59"/>
      <c r="E20" s="60"/>
      <c r="F20" s="63"/>
      <c r="G20" s="67"/>
      <c r="H20" s="59"/>
      <c r="I20" s="65">
        <f>F14*H14/100</f>
        <v>38152</v>
      </c>
      <c r="J20" s="65">
        <f>J19+I20</f>
        <v>117635.33333333334</v>
      </c>
      <c r="K20" s="63">
        <f>F14-J20</f>
        <v>836164.6666666666</v>
      </c>
      <c r="L20" s="64"/>
    </row>
    <row r="21" spans="1:12" ht="21">
      <c r="A21" s="56" t="s">
        <v>64</v>
      </c>
      <c r="B21" s="59"/>
      <c r="C21" s="58" t="s">
        <v>61</v>
      </c>
      <c r="D21" s="59"/>
      <c r="E21" s="60"/>
      <c r="F21" s="63"/>
      <c r="G21" s="67"/>
      <c r="H21" s="59"/>
      <c r="I21" s="65">
        <f>F14*H14/100</f>
        <v>38152</v>
      </c>
      <c r="J21" s="65">
        <f aca="true" t="shared" si="0" ref="J21:J26">J20+I21</f>
        <v>155787.33333333334</v>
      </c>
      <c r="K21" s="63">
        <f>F14-J21</f>
        <v>798012.6666666666</v>
      </c>
      <c r="L21" s="64"/>
    </row>
    <row r="22" spans="1:12" ht="21">
      <c r="A22" s="56" t="s">
        <v>65</v>
      </c>
      <c r="B22" s="59"/>
      <c r="C22" s="58" t="s">
        <v>61</v>
      </c>
      <c r="D22" s="59"/>
      <c r="E22" s="60"/>
      <c r="F22" s="63"/>
      <c r="G22" s="67"/>
      <c r="H22" s="59"/>
      <c r="I22" s="65">
        <f>F14*H14/100</f>
        <v>38152</v>
      </c>
      <c r="J22" s="65">
        <f t="shared" si="0"/>
        <v>193939.33333333334</v>
      </c>
      <c r="K22" s="63">
        <f>F14-J22</f>
        <v>759860.6666666666</v>
      </c>
      <c r="L22" s="64"/>
    </row>
    <row r="23" spans="1:12" ht="21">
      <c r="A23" s="56" t="s">
        <v>66</v>
      </c>
      <c r="B23" s="59"/>
      <c r="C23" s="58" t="s">
        <v>61</v>
      </c>
      <c r="D23" s="59"/>
      <c r="E23" s="60"/>
      <c r="F23" s="63"/>
      <c r="G23" s="67"/>
      <c r="H23" s="59"/>
      <c r="I23" s="65">
        <f>F14*H14/100</f>
        <v>38152</v>
      </c>
      <c r="J23" s="65">
        <f t="shared" si="0"/>
        <v>232091.33333333334</v>
      </c>
      <c r="K23" s="63">
        <f>F14-J23</f>
        <v>721708.6666666666</v>
      </c>
      <c r="L23" s="64"/>
    </row>
    <row r="24" spans="1:12" ht="21">
      <c r="A24" s="56" t="s">
        <v>67</v>
      </c>
      <c r="B24" s="59"/>
      <c r="C24" s="58" t="s">
        <v>61</v>
      </c>
      <c r="D24" s="59"/>
      <c r="E24" s="60"/>
      <c r="F24" s="63"/>
      <c r="G24" s="67"/>
      <c r="H24" s="59"/>
      <c r="I24" s="65">
        <f>F14*H14/100</f>
        <v>38152</v>
      </c>
      <c r="J24" s="65">
        <f t="shared" si="0"/>
        <v>270243.3333333334</v>
      </c>
      <c r="K24" s="63">
        <f>F14-J24</f>
        <v>683556.6666666666</v>
      </c>
      <c r="L24" s="64"/>
    </row>
    <row r="25" spans="1:12" ht="21">
      <c r="A25" s="56" t="s">
        <v>68</v>
      </c>
      <c r="B25" s="59"/>
      <c r="C25" s="58" t="s">
        <v>61</v>
      </c>
      <c r="D25" s="59"/>
      <c r="E25" s="60"/>
      <c r="F25" s="63"/>
      <c r="G25" s="67"/>
      <c r="H25" s="59"/>
      <c r="I25" s="65">
        <f>F14*H14/100</f>
        <v>38152</v>
      </c>
      <c r="J25" s="65">
        <f t="shared" si="0"/>
        <v>308395.3333333334</v>
      </c>
      <c r="K25" s="63">
        <f>F14-J25</f>
        <v>645404.6666666666</v>
      </c>
      <c r="L25" s="64"/>
    </row>
    <row r="26" spans="1:12" ht="21">
      <c r="A26" s="56" t="s">
        <v>69</v>
      </c>
      <c r="B26" s="59"/>
      <c r="C26" s="58" t="s">
        <v>61</v>
      </c>
      <c r="D26" s="59"/>
      <c r="E26" s="60"/>
      <c r="F26" s="63"/>
      <c r="G26" s="67"/>
      <c r="H26" s="59"/>
      <c r="I26" s="65">
        <f>F14*H14/100</f>
        <v>38152</v>
      </c>
      <c r="J26" s="65">
        <f t="shared" si="0"/>
        <v>346547.3333333334</v>
      </c>
      <c r="K26" s="63">
        <f>F14-J26</f>
        <v>607252.6666666666</v>
      </c>
      <c r="L26" s="64"/>
    </row>
    <row r="27" spans="1:12" ht="21">
      <c r="A27" s="56" t="s">
        <v>70</v>
      </c>
      <c r="B27" s="59"/>
      <c r="C27" s="58" t="s">
        <v>61</v>
      </c>
      <c r="D27" s="59"/>
      <c r="E27" s="60"/>
      <c r="F27" s="63"/>
      <c r="G27" s="67"/>
      <c r="H27" s="59"/>
      <c r="I27" s="65">
        <f>F14*H14/100</f>
        <v>38152</v>
      </c>
      <c r="J27" s="65">
        <f>J26+I27</f>
        <v>384699.3333333334</v>
      </c>
      <c r="K27" s="63">
        <f>K26-I27</f>
        <v>569100.6666666666</v>
      </c>
      <c r="L27" s="64"/>
    </row>
    <row r="28" spans="1:12" ht="21">
      <c r="A28" s="56" t="s">
        <v>71</v>
      </c>
      <c r="B28" s="68"/>
      <c r="C28" s="58" t="s">
        <v>61</v>
      </c>
      <c r="D28" s="59"/>
      <c r="E28" s="69"/>
      <c r="F28" s="70"/>
      <c r="G28" s="71"/>
      <c r="H28" s="68"/>
      <c r="I28" s="65">
        <f>F14*H14/100</f>
        <v>38152</v>
      </c>
      <c r="J28" s="65">
        <f>J27+I28</f>
        <v>422851.3333333334</v>
      </c>
      <c r="K28" s="63">
        <f aca="true" t="shared" si="1" ref="K28:K40">K27-I28</f>
        <v>530948.6666666666</v>
      </c>
      <c r="L28" s="72"/>
    </row>
    <row r="29" spans="1:12" ht="21">
      <c r="A29" s="56" t="s">
        <v>72</v>
      </c>
      <c r="B29" s="68"/>
      <c r="C29" s="58" t="s">
        <v>61</v>
      </c>
      <c r="D29" s="59"/>
      <c r="E29" s="69"/>
      <c r="F29" s="70"/>
      <c r="G29" s="71"/>
      <c r="H29" s="68"/>
      <c r="I29" s="65">
        <f>F14*H14/100</f>
        <v>38152</v>
      </c>
      <c r="J29" s="65">
        <f aca="true" t="shared" si="2" ref="J29:J40">J28+I29</f>
        <v>461003.3333333334</v>
      </c>
      <c r="K29" s="63">
        <f t="shared" si="1"/>
        <v>492796.6666666666</v>
      </c>
      <c r="L29" s="72"/>
    </row>
    <row r="30" spans="1:12" ht="21">
      <c r="A30" s="56" t="s">
        <v>73</v>
      </c>
      <c r="B30" s="68"/>
      <c r="C30" s="58" t="s">
        <v>61</v>
      </c>
      <c r="D30" s="59"/>
      <c r="E30" s="69"/>
      <c r="F30" s="70"/>
      <c r="G30" s="71"/>
      <c r="H30" s="68"/>
      <c r="I30" s="65">
        <f>F14*H14/100</f>
        <v>38152</v>
      </c>
      <c r="J30" s="65">
        <f t="shared" si="2"/>
        <v>499155.3333333334</v>
      </c>
      <c r="K30" s="63">
        <f t="shared" si="1"/>
        <v>454644.6666666666</v>
      </c>
      <c r="L30" s="72"/>
    </row>
    <row r="31" spans="1:12" ht="21">
      <c r="A31" s="56" t="s">
        <v>74</v>
      </c>
      <c r="B31" s="68"/>
      <c r="C31" s="58" t="s">
        <v>61</v>
      </c>
      <c r="D31" s="59"/>
      <c r="E31" s="69"/>
      <c r="F31" s="70"/>
      <c r="G31" s="71"/>
      <c r="H31" s="68"/>
      <c r="I31" s="65">
        <f>F14*H14/100</f>
        <v>38152</v>
      </c>
      <c r="J31" s="65">
        <f t="shared" si="2"/>
        <v>537307.3333333334</v>
      </c>
      <c r="K31" s="63">
        <f t="shared" si="1"/>
        <v>416492.6666666666</v>
      </c>
      <c r="L31" s="72"/>
    </row>
    <row r="32" spans="1:12" ht="21">
      <c r="A32" s="56" t="s">
        <v>75</v>
      </c>
      <c r="B32" s="68"/>
      <c r="C32" s="58" t="s">
        <v>61</v>
      </c>
      <c r="D32" s="59"/>
      <c r="E32" s="69"/>
      <c r="F32" s="70"/>
      <c r="G32" s="71"/>
      <c r="H32" s="68"/>
      <c r="I32" s="65">
        <f>F14*H14/100</f>
        <v>38152</v>
      </c>
      <c r="J32" s="65">
        <f t="shared" si="2"/>
        <v>575459.3333333334</v>
      </c>
      <c r="K32" s="63">
        <f t="shared" si="1"/>
        <v>378340.6666666666</v>
      </c>
      <c r="L32" s="72"/>
    </row>
    <row r="33" spans="1:12" ht="21">
      <c r="A33" s="56" t="s">
        <v>76</v>
      </c>
      <c r="B33" s="68"/>
      <c r="C33" s="58" t="s">
        <v>61</v>
      </c>
      <c r="D33" s="59"/>
      <c r="E33" s="69"/>
      <c r="F33" s="70"/>
      <c r="G33" s="71"/>
      <c r="H33" s="68"/>
      <c r="I33" s="65">
        <f>F14*H14/100</f>
        <v>38152</v>
      </c>
      <c r="J33" s="65">
        <f t="shared" si="2"/>
        <v>613611.3333333334</v>
      </c>
      <c r="K33" s="63">
        <f t="shared" si="1"/>
        <v>340188.6666666666</v>
      </c>
      <c r="L33" s="72"/>
    </row>
    <row r="34" spans="1:12" ht="21">
      <c r="A34" s="56" t="s">
        <v>77</v>
      </c>
      <c r="B34" s="68"/>
      <c r="C34" s="58" t="s">
        <v>61</v>
      </c>
      <c r="D34" s="59"/>
      <c r="E34" s="69"/>
      <c r="F34" s="70"/>
      <c r="G34" s="71"/>
      <c r="H34" s="68"/>
      <c r="I34" s="65">
        <f>F14*H14/100</f>
        <v>38152</v>
      </c>
      <c r="J34" s="65">
        <f t="shared" si="2"/>
        <v>651763.3333333334</v>
      </c>
      <c r="K34" s="63">
        <f t="shared" si="1"/>
        <v>302036.6666666666</v>
      </c>
      <c r="L34" s="72"/>
    </row>
    <row r="35" spans="1:12" ht="21">
      <c r="A35" s="56" t="s">
        <v>78</v>
      </c>
      <c r="B35" s="68"/>
      <c r="C35" s="58" t="s">
        <v>61</v>
      </c>
      <c r="D35" s="59"/>
      <c r="E35" s="69"/>
      <c r="F35" s="70"/>
      <c r="G35" s="71"/>
      <c r="H35" s="68"/>
      <c r="I35" s="65">
        <f>F14*H14/100</f>
        <v>38152</v>
      </c>
      <c r="J35" s="65">
        <f t="shared" si="2"/>
        <v>689915.3333333334</v>
      </c>
      <c r="K35" s="63">
        <f t="shared" si="1"/>
        <v>263884.6666666666</v>
      </c>
      <c r="L35" s="72"/>
    </row>
    <row r="36" spans="1:12" ht="21">
      <c r="A36" s="56" t="s">
        <v>79</v>
      </c>
      <c r="B36" s="68"/>
      <c r="C36" s="58" t="s">
        <v>61</v>
      </c>
      <c r="D36" s="59"/>
      <c r="E36" s="69"/>
      <c r="F36" s="70"/>
      <c r="G36" s="71"/>
      <c r="H36" s="68"/>
      <c r="I36" s="65">
        <f>F14*H14/100</f>
        <v>38152</v>
      </c>
      <c r="J36" s="65">
        <f t="shared" si="2"/>
        <v>728067.3333333334</v>
      </c>
      <c r="K36" s="63">
        <f t="shared" si="1"/>
        <v>225732.66666666663</v>
      </c>
      <c r="L36" s="72"/>
    </row>
    <row r="37" spans="1:12" ht="21">
      <c r="A37" s="56" t="s">
        <v>80</v>
      </c>
      <c r="B37" s="68"/>
      <c r="C37" s="58" t="s">
        <v>61</v>
      </c>
      <c r="D37" s="59"/>
      <c r="E37" s="69"/>
      <c r="F37" s="70"/>
      <c r="G37" s="71"/>
      <c r="H37" s="68"/>
      <c r="I37" s="65">
        <f>F14*H14/100</f>
        <v>38152</v>
      </c>
      <c r="J37" s="65">
        <f t="shared" si="2"/>
        <v>766219.3333333334</v>
      </c>
      <c r="K37" s="63">
        <f t="shared" si="1"/>
        <v>187580.66666666663</v>
      </c>
      <c r="L37" s="72"/>
    </row>
    <row r="38" spans="1:12" ht="21">
      <c r="A38" s="56" t="s">
        <v>81</v>
      </c>
      <c r="B38" s="68"/>
      <c r="C38" s="58" t="s">
        <v>61</v>
      </c>
      <c r="D38" s="59"/>
      <c r="E38" s="69"/>
      <c r="F38" s="70"/>
      <c r="G38" s="71"/>
      <c r="H38" s="68"/>
      <c r="I38" s="65">
        <f>F14*H14/100</f>
        <v>38152</v>
      </c>
      <c r="J38" s="65">
        <f t="shared" si="2"/>
        <v>804371.3333333334</v>
      </c>
      <c r="K38" s="63">
        <f t="shared" si="1"/>
        <v>149428.66666666663</v>
      </c>
      <c r="L38" s="72"/>
    </row>
    <row r="39" spans="1:12" ht="21">
      <c r="A39" s="56" t="s">
        <v>82</v>
      </c>
      <c r="B39" s="68"/>
      <c r="C39" s="58" t="s">
        <v>61</v>
      </c>
      <c r="D39" s="59"/>
      <c r="E39" s="69"/>
      <c r="F39" s="70"/>
      <c r="G39" s="71"/>
      <c r="H39" s="68"/>
      <c r="I39" s="65">
        <f>F14*H14/100</f>
        <v>38152</v>
      </c>
      <c r="J39" s="65">
        <f t="shared" si="2"/>
        <v>842523.3333333334</v>
      </c>
      <c r="K39" s="63">
        <f t="shared" si="1"/>
        <v>111276.66666666663</v>
      </c>
      <c r="L39" s="72"/>
    </row>
    <row r="40" spans="1:12" ht="21">
      <c r="A40" s="56" t="s">
        <v>83</v>
      </c>
      <c r="B40" s="68"/>
      <c r="C40" s="58" t="s">
        <v>61</v>
      </c>
      <c r="D40" s="59"/>
      <c r="E40" s="69"/>
      <c r="F40" s="70"/>
      <c r="G40" s="71"/>
      <c r="H40" s="68"/>
      <c r="I40" s="65">
        <f>F14*H14/100</f>
        <v>38152</v>
      </c>
      <c r="J40" s="65">
        <f t="shared" si="2"/>
        <v>880675.3333333334</v>
      </c>
      <c r="K40" s="63">
        <f t="shared" si="1"/>
        <v>73124.66666666663</v>
      </c>
      <c r="L40" s="72"/>
    </row>
    <row r="41" spans="1:12" ht="21">
      <c r="A41" s="56" t="s">
        <v>84</v>
      </c>
      <c r="B41" s="68"/>
      <c r="C41" s="58" t="s">
        <v>61</v>
      </c>
      <c r="D41" s="59"/>
      <c r="E41" s="69"/>
      <c r="F41" s="70"/>
      <c r="G41" s="71"/>
      <c r="H41" s="68"/>
      <c r="I41" s="65">
        <f>F14*H14/100</f>
        <v>38152</v>
      </c>
      <c r="J41" s="65">
        <f>J40+I41</f>
        <v>918827.3333333334</v>
      </c>
      <c r="K41" s="63">
        <f>K40-I41</f>
        <v>34972.66666666663</v>
      </c>
      <c r="L41" s="72"/>
    </row>
    <row r="42" spans="1:12" ht="21">
      <c r="A42" s="56" t="s">
        <v>85</v>
      </c>
      <c r="B42" s="68"/>
      <c r="C42" s="58" t="s">
        <v>61</v>
      </c>
      <c r="D42" s="59"/>
      <c r="E42" s="69"/>
      <c r="F42" s="70"/>
      <c r="G42" s="71"/>
      <c r="H42" s="68"/>
      <c r="I42" s="73">
        <v>34972</v>
      </c>
      <c r="J42" s="73">
        <f>+J41+I42</f>
        <v>953799.3333333334</v>
      </c>
      <c r="K42" s="70">
        <f>+K41-I42</f>
        <v>0.6666666666278616</v>
      </c>
      <c r="L42" s="72"/>
    </row>
    <row r="43" spans="1:12" ht="18">
      <c r="A43" s="56" t="s">
        <v>86</v>
      </c>
      <c r="B43" s="68"/>
      <c r="C43" s="68" t="s">
        <v>87</v>
      </c>
      <c r="D43" s="68"/>
      <c r="E43" s="69"/>
      <c r="F43" s="68"/>
      <c r="G43" s="68"/>
      <c r="H43" s="68"/>
      <c r="I43" s="68"/>
      <c r="J43" s="68"/>
      <c r="K43" s="68">
        <v>1</v>
      </c>
      <c r="L43" s="72"/>
    </row>
    <row r="44" spans="1:12" ht="21">
      <c r="A44" s="56"/>
      <c r="B44" s="59"/>
      <c r="C44" s="58"/>
      <c r="D44" s="59"/>
      <c r="E44" s="60"/>
      <c r="F44" s="74"/>
      <c r="G44" s="75"/>
      <c r="H44" s="61"/>
      <c r="I44" s="65"/>
      <c r="J44" s="65"/>
      <c r="K44" s="63"/>
      <c r="L44" s="64"/>
    </row>
    <row r="45" spans="1:12" ht="21">
      <c r="A45" s="76"/>
      <c r="B45" s="77"/>
      <c r="C45" s="78"/>
      <c r="D45" s="77"/>
      <c r="E45" s="79"/>
      <c r="F45" s="80"/>
      <c r="G45" s="81"/>
      <c r="H45" s="82"/>
      <c r="I45" s="83"/>
      <c r="J45" s="83"/>
      <c r="K45" s="84"/>
      <c r="L45" s="85"/>
    </row>
  </sheetData>
  <sheetProtection/>
  <mergeCells count="2">
    <mergeCell ref="A1:L1"/>
    <mergeCell ref="G7:H7"/>
  </mergeCells>
  <printOptions/>
  <pageMargins left="0.29" right="0.31496062992125984" top="0.4724409448818898" bottom="0.31496062992125984" header="0.31496062992125984" footer="0.15748031496062992"/>
  <pageSetup fitToHeight="0" fitToWidth="1" horizontalDpi="600" verticalDpi="600" orientation="landscape" paperSize="9" scale="91" r:id="rId1"/>
  <headerFooter>
    <oddHeader>&amp;Rแผ่นที่ &amp;P/&amp;N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8"/>
  <sheetViews>
    <sheetView view="pageBreakPreview" zoomScale="50" zoomScaleNormal="60" zoomScaleSheetLayoutView="50" zoomScalePageLayoutView="0" workbookViewId="0" topLeftCell="A13">
      <selection activeCell="A25" sqref="A25:IV107"/>
    </sheetView>
  </sheetViews>
  <sheetFormatPr defaultColWidth="8.140625" defaultRowHeight="15"/>
  <cols>
    <col min="1" max="1" width="19.140625" style="6" customWidth="1"/>
    <col min="2" max="2" width="18.140625" style="6" customWidth="1"/>
    <col min="3" max="3" width="41.28125" style="6" customWidth="1"/>
    <col min="4" max="6" width="14.00390625" style="6" customWidth="1"/>
    <col min="7" max="7" width="11.28125" style="6" customWidth="1"/>
    <col min="8" max="8" width="13.57421875" style="6" customWidth="1"/>
    <col min="9" max="11" width="23.8515625" style="6" customWidth="1"/>
    <col min="12" max="12" width="25.421875" style="15" customWidth="1"/>
    <col min="13" max="16384" width="8.140625" style="6" customWidth="1"/>
  </cols>
  <sheetData>
    <row r="1" spans="1:12" ht="28.5">
      <c r="A1" s="366" t="s">
        <v>152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</row>
    <row r="2" spans="1:12" ht="21">
      <c r="A2" s="7" t="s">
        <v>12</v>
      </c>
      <c r="B2" s="7"/>
      <c r="C2" s="7"/>
      <c r="D2" s="7"/>
      <c r="E2" s="7"/>
      <c r="F2" s="7"/>
      <c r="G2" s="7"/>
      <c r="H2" s="7"/>
      <c r="I2" s="7"/>
      <c r="J2" s="7" t="s">
        <v>24</v>
      </c>
      <c r="K2" s="7"/>
      <c r="L2" s="9"/>
    </row>
    <row r="3" spans="1:12" ht="21">
      <c r="A3" s="7" t="s">
        <v>12</v>
      </c>
      <c r="B3" s="7"/>
      <c r="C3" s="7"/>
      <c r="D3" s="7"/>
      <c r="E3" s="7"/>
      <c r="F3" s="7"/>
      <c r="G3" s="7"/>
      <c r="H3" s="7"/>
      <c r="I3" s="7"/>
      <c r="J3" s="7" t="s">
        <v>25</v>
      </c>
      <c r="K3" s="7"/>
      <c r="L3" s="9"/>
    </row>
    <row r="4" spans="1:12" ht="21">
      <c r="A4" s="7" t="s">
        <v>163</v>
      </c>
      <c r="B4" s="7"/>
      <c r="C4" s="7"/>
      <c r="D4" s="7"/>
      <c r="E4" s="7"/>
      <c r="F4" s="7"/>
      <c r="G4" s="7"/>
      <c r="H4" s="7"/>
      <c r="I4" s="7"/>
      <c r="J4" s="7"/>
      <c r="K4" s="7"/>
      <c r="L4" s="9"/>
    </row>
    <row r="5" spans="1:12" ht="21">
      <c r="A5" s="103" t="s">
        <v>164</v>
      </c>
      <c r="B5" s="7"/>
      <c r="C5" s="7"/>
      <c r="D5" s="7"/>
      <c r="E5" s="7"/>
      <c r="F5" s="7"/>
      <c r="G5" s="7"/>
      <c r="H5" s="7"/>
      <c r="I5" s="7"/>
      <c r="J5" s="7"/>
      <c r="K5" s="7"/>
      <c r="L5" s="9"/>
    </row>
    <row r="6" spans="1:12" ht="21">
      <c r="A6" s="7" t="s">
        <v>165</v>
      </c>
      <c r="B6" s="7"/>
      <c r="C6" s="7"/>
      <c r="D6" s="7"/>
      <c r="E6" s="7"/>
      <c r="F6" s="7"/>
      <c r="G6" s="7"/>
      <c r="H6" s="7"/>
      <c r="I6" s="7"/>
      <c r="J6" s="7"/>
      <c r="K6" s="7"/>
      <c r="L6" s="9"/>
    </row>
    <row r="7" spans="1:10" ht="21">
      <c r="A7" s="7" t="s">
        <v>28</v>
      </c>
      <c r="B7" s="239" t="s">
        <v>99</v>
      </c>
      <c r="C7" s="11" t="s">
        <v>30</v>
      </c>
      <c r="D7" s="10" t="s">
        <v>31</v>
      </c>
      <c r="E7" s="249" t="s">
        <v>32</v>
      </c>
      <c r="F7" s="13" t="s">
        <v>33</v>
      </c>
      <c r="G7" s="363" t="s">
        <v>34</v>
      </c>
      <c r="H7" s="363"/>
      <c r="I7" s="13" t="s">
        <v>33</v>
      </c>
      <c r="J7" s="14" t="s">
        <v>35</v>
      </c>
    </row>
    <row r="8" spans="1:12" ht="21">
      <c r="A8" s="7" t="s">
        <v>36</v>
      </c>
      <c r="B8" s="239" t="s">
        <v>99</v>
      </c>
      <c r="C8" s="7" t="s">
        <v>37</v>
      </c>
      <c r="D8" s="10" t="s">
        <v>31</v>
      </c>
      <c r="E8" s="7" t="s">
        <v>38</v>
      </c>
      <c r="F8" s="13" t="s">
        <v>33</v>
      </c>
      <c r="G8" s="17" t="s">
        <v>39</v>
      </c>
      <c r="I8" s="13" t="s">
        <v>33</v>
      </c>
      <c r="J8" s="7" t="s">
        <v>40</v>
      </c>
      <c r="K8" s="16" t="s">
        <v>33</v>
      </c>
      <c r="L8" s="18" t="s">
        <v>41</v>
      </c>
    </row>
    <row r="9" spans="1:12" ht="7.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9"/>
    </row>
    <row r="10" spans="1:12" ht="21" customHeight="1">
      <c r="A10" s="19" t="s">
        <v>42</v>
      </c>
      <c r="B10" s="20" t="s">
        <v>43</v>
      </c>
      <c r="C10" s="21" t="s">
        <v>3</v>
      </c>
      <c r="D10" s="22" t="s">
        <v>4</v>
      </c>
      <c r="E10" s="252" t="s">
        <v>44</v>
      </c>
      <c r="F10" s="20" t="s">
        <v>45</v>
      </c>
      <c r="G10" s="24" t="s">
        <v>46</v>
      </c>
      <c r="H10" s="22" t="s">
        <v>47</v>
      </c>
      <c r="I10" s="24" t="s">
        <v>48</v>
      </c>
      <c r="J10" s="22" t="s">
        <v>48</v>
      </c>
      <c r="K10" s="25" t="s">
        <v>5</v>
      </c>
      <c r="L10" s="26" t="s">
        <v>2</v>
      </c>
    </row>
    <row r="11" spans="1:12" ht="21" customHeight="1">
      <c r="A11" s="27"/>
      <c r="B11" s="28"/>
      <c r="C11" s="29"/>
      <c r="D11" s="30" t="s">
        <v>49</v>
      </c>
      <c r="E11" s="255" t="s">
        <v>50</v>
      </c>
      <c r="F11" s="28"/>
      <c r="G11" s="32" t="s">
        <v>51</v>
      </c>
      <c r="H11" s="30" t="s">
        <v>52</v>
      </c>
      <c r="I11" s="32" t="s">
        <v>53</v>
      </c>
      <c r="J11" s="30" t="s">
        <v>54</v>
      </c>
      <c r="K11" s="33"/>
      <c r="L11" s="34"/>
    </row>
    <row r="12" spans="1:12" ht="21" customHeight="1">
      <c r="A12" s="27"/>
      <c r="B12" s="28"/>
      <c r="C12" s="29"/>
      <c r="D12" s="30"/>
      <c r="E12" s="255" t="s">
        <v>55</v>
      </c>
      <c r="F12" s="28"/>
      <c r="G12" s="32"/>
      <c r="H12" s="30" t="s">
        <v>56</v>
      </c>
      <c r="I12" s="35"/>
      <c r="J12" s="36"/>
      <c r="K12" s="33"/>
      <c r="L12" s="34"/>
    </row>
    <row r="13" spans="1:12" ht="21">
      <c r="A13" s="269" t="s">
        <v>166</v>
      </c>
      <c r="B13" s="272"/>
      <c r="C13" s="270" t="s">
        <v>21</v>
      </c>
      <c r="D13" s="271" t="s">
        <v>115</v>
      </c>
      <c r="E13" s="262">
        <v>5880</v>
      </c>
      <c r="F13" s="262">
        <f>E13</f>
        <v>5880</v>
      </c>
      <c r="G13" s="263">
        <v>3</v>
      </c>
      <c r="H13" s="264">
        <f>100/G13</f>
        <v>33.333333333333336</v>
      </c>
      <c r="I13" s="265" t="s">
        <v>8</v>
      </c>
      <c r="J13" s="265" t="s">
        <v>8</v>
      </c>
      <c r="K13" s="266">
        <f>F13</f>
        <v>5880</v>
      </c>
      <c r="L13" s="267">
        <v>100000051932</v>
      </c>
    </row>
    <row r="14" spans="1:12" ht="21">
      <c r="A14" s="56"/>
      <c r="B14" s="273"/>
      <c r="C14" s="58"/>
      <c r="D14" s="59"/>
      <c r="E14" s="59" t="s">
        <v>12</v>
      </c>
      <c r="F14" s="61"/>
      <c r="G14" s="62"/>
      <c r="H14" s="61"/>
      <c r="I14" s="61"/>
      <c r="J14" s="61"/>
      <c r="K14" s="63"/>
      <c r="L14" s="64"/>
    </row>
    <row r="15" spans="1:12" ht="21">
      <c r="A15" s="56"/>
      <c r="B15" s="273"/>
      <c r="C15" s="58"/>
      <c r="D15" s="59"/>
      <c r="E15" s="59"/>
      <c r="F15" s="61"/>
      <c r="G15" s="62"/>
      <c r="H15" s="61"/>
      <c r="I15" s="61"/>
      <c r="J15" s="61"/>
      <c r="K15" s="63"/>
      <c r="L15" s="64"/>
    </row>
    <row r="16" spans="1:12" ht="21">
      <c r="A16" s="56" t="s">
        <v>142</v>
      </c>
      <c r="B16" s="59"/>
      <c r="C16" s="58" t="s">
        <v>61</v>
      </c>
      <c r="D16" s="59"/>
      <c r="E16" s="59"/>
      <c r="F16" s="61"/>
      <c r="G16" s="62"/>
      <c r="H16" s="61"/>
      <c r="I16" s="65">
        <f>F13*H13/100</f>
        <v>1960</v>
      </c>
      <c r="J16" s="65">
        <f>I16</f>
        <v>1960</v>
      </c>
      <c r="K16" s="63">
        <f>F13-J16</f>
        <v>3920</v>
      </c>
      <c r="L16" s="64"/>
    </row>
    <row r="17" spans="1:12" ht="21">
      <c r="A17" s="56" t="s">
        <v>167</v>
      </c>
      <c r="B17" s="59"/>
      <c r="C17" s="58" t="s">
        <v>61</v>
      </c>
      <c r="D17" s="59"/>
      <c r="E17" s="59"/>
      <c r="F17" s="61"/>
      <c r="G17" s="62"/>
      <c r="H17" s="61"/>
      <c r="I17" s="65">
        <f>F13*H13/100</f>
        <v>1960</v>
      </c>
      <c r="J17" s="65">
        <f>J16+I17</f>
        <v>3920</v>
      </c>
      <c r="K17" s="63">
        <f>F13-J17</f>
        <v>1960</v>
      </c>
      <c r="L17" s="64"/>
    </row>
    <row r="18" spans="1:12" ht="24.75" customHeight="1">
      <c r="A18" s="56" t="s">
        <v>168</v>
      </c>
      <c r="B18" s="59"/>
      <c r="C18" s="58" t="s">
        <v>61</v>
      </c>
      <c r="D18" s="59"/>
      <c r="E18" s="59"/>
      <c r="F18" s="59"/>
      <c r="G18" s="67"/>
      <c r="H18" s="59"/>
      <c r="I18" s="65">
        <v>1959</v>
      </c>
      <c r="J18" s="65">
        <f>J17+I18</f>
        <v>5879</v>
      </c>
      <c r="K18" s="63">
        <f>F13-J18</f>
        <v>1</v>
      </c>
      <c r="L18" s="64"/>
    </row>
    <row r="19" spans="1:12" ht="18">
      <c r="A19" s="56" t="s">
        <v>169</v>
      </c>
      <c r="B19" s="59"/>
      <c r="C19" s="59" t="s">
        <v>87</v>
      </c>
      <c r="D19" s="59"/>
      <c r="E19" s="59"/>
      <c r="F19" s="59"/>
      <c r="G19" s="59"/>
      <c r="H19" s="59"/>
      <c r="I19" s="59"/>
      <c r="J19" s="59"/>
      <c r="K19" s="59">
        <v>1</v>
      </c>
      <c r="L19" s="64"/>
    </row>
    <row r="20" spans="1:12" ht="21">
      <c r="A20" s="56" t="s">
        <v>22</v>
      </c>
      <c r="B20" s="59"/>
      <c r="C20" s="58"/>
      <c r="D20" s="59"/>
      <c r="E20" s="59"/>
      <c r="F20" s="74"/>
      <c r="G20" s="75"/>
      <c r="H20" s="61"/>
      <c r="I20" s="65"/>
      <c r="J20" s="65"/>
      <c r="K20" s="63"/>
      <c r="L20" s="64"/>
    </row>
    <row r="21" spans="1:12" ht="21">
      <c r="A21" s="56"/>
      <c r="B21" s="59"/>
      <c r="C21" s="58"/>
      <c r="D21" s="59"/>
      <c r="E21" s="59"/>
      <c r="F21" s="74"/>
      <c r="G21" s="75"/>
      <c r="H21" s="61"/>
      <c r="I21" s="65"/>
      <c r="J21" s="65"/>
      <c r="K21" s="63"/>
      <c r="L21" s="64"/>
    </row>
    <row r="23" ht="18">
      <c r="E23" s="220"/>
    </row>
    <row r="25" s="1" customFormat="1" ht="18">
      <c r="L25" s="111"/>
    </row>
    <row r="26" s="1" customFormat="1" ht="18">
      <c r="L26" s="111"/>
    </row>
    <row r="27" s="1" customFormat="1" ht="18">
      <c r="L27" s="111"/>
    </row>
    <row r="28" s="1" customFormat="1" ht="18">
      <c r="L28" s="111"/>
    </row>
  </sheetData>
  <sheetProtection/>
  <mergeCells count="2">
    <mergeCell ref="A1:L1"/>
    <mergeCell ref="G7:H7"/>
  </mergeCells>
  <printOptions/>
  <pageMargins left="0.2755905511811024" right="0.31496062992125984" top="0.3937007874015748" bottom="0.31496062992125984" header="0.15748031496062992" footer="0.15748031496062992"/>
  <pageSetup fitToHeight="0" fitToWidth="1" horizontalDpi="600" verticalDpi="600" orientation="landscape" paperSize="9" scale="54" r:id="rId1"/>
  <headerFooter>
    <oddHeader>&amp;Rแผ่นที่ &amp;P/&amp;N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3"/>
  <sheetViews>
    <sheetView view="pageBreakPreview" zoomScale="70" zoomScaleSheetLayoutView="70" zoomScalePageLayoutView="0" workbookViewId="0" topLeftCell="A19">
      <selection activeCell="A28" sqref="A28:IV80"/>
    </sheetView>
  </sheetViews>
  <sheetFormatPr defaultColWidth="8.140625" defaultRowHeight="15"/>
  <cols>
    <col min="1" max="1" width="9.57421875" style="6" customWidth="1"/>
    <col min="2" max="2" width="12.57421875" style="6" customWidth="1"/>
    <col min="3" max="3" width="22.421875" style="6" customWidth="1"/>
    <col min="4" max="4" width="7.28125" style="6" customWidth="1"/>
    <col min="5" max="5" width="11.7109375" style="312" customWidth="1"/>
    <col min="6" max="6" width="12.421875" style="260" customWidth="1"/>
    <col min="7" max="7" width="7.28125" style="6" customWidth="1"/>
    <col min="8" max="8" width="7.140625" style="6" customWidth="1"/>
    <col min="9" max="9" width="13.140625" style="6" customWidth="1"/>
    <col min="10" max="11" width="13.8515625" style="6" customWidth="1"/>
    <col min="12" max="12" width="12.140625" style="15" bestFit="1" customWidth="1"/>
    <col min="13" max="16384" width="8.140625" style="6" customWidth="1"/>
  </cols>
  <sheetData>
    <row r="1" spans="1:12" ht="28.5">
      <c r="A1" s="366" t="s">
        <v>89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</row>
    <row r="2" spans="1:12" ht="21">
      <c r="A2" s="7" t="s">
        <v>12</v>
      </c>
      <c r="B2" s="7"/>
      <c r="C2" s="7"/>
      <c r="D2" s="7"/>
      <c r="E2" s="303"/>
      <c r="F2" s="247"/>
      <c r="G2" s="7"/>
      <c r="H2" s="7"/>
      <c r="I2" s="7"/>
      <c r="J2" s="7" t="s">
        <v>24</v>
      </c>
      <c r="K2" s="7"/>
      <c r="L2" s="9"/>
    </row>
    <row r="3" spans="1:12" ht="21">
      <c r="A3" s="7" t="s">
        <v>12</v>
      </c>
      <c r="B3" s="7"/>
      <c r="C3" s="7"/>
      <c r="D3" s="7"/>
      <c r="E3" s="303"/>
      <c r="F3" s="247"/>
      <c r="G3" s="7"/>
      <c r="H3" s="7"/>
      <c r="I3" s="7"/>
      <c r="J3" s="7" t="s">
        <v>25</v>
      </c>
      <c r="K3" s="7"/>
      <c r="L3" s="9"/>
    </row>
    <row r="4" spans="1:12" ht="21">
      <c r="A4" s="7" t="s">
        <v>171</v>
      </c>
      <c r="B4" s="7"/>
      <c r="C4" s="7"/>
      <c r="D4" s="7"/>
      <c r="E4" s="303"/>
      <c r="F4" s="247"/>
      <c r="G4" s="7"/>
      <c r="H4" s="7"/>
      <c r="I4" s="7"/>
      <c r="J4" s="7"/>
      <c r="K4" s="7"/>
      <c r="L4" s="9"/>
    </row>
    <row r="5" spans="1:12" ht="21">
      <c r="A5" s="7" t="s">
        <v>137</v>
      </c>
      <c r="B5" s="7"/>
      <c r="C5" s="7"/>
      <c r="D5" s="7"/>
      <c r="E5" s="303"/>
      <c r="F5" s="247"/>
      <c r="G5" s="7"/>
      <c r="H5" s="7"/>
      <c r="I5" s="7"/>
      <c r="J5" s="7"/>
      <c r="K5" s="7"/>
      <c r="L5" s="9"/>
    </row>
    <row r="6" spans="1:12" ht="21">
      <c r="A6" s="7" t="s">
        <v>128</v>
      </c>
      <c r="B6" s="7"/>
      <c r="C6" s="7"/>
      <c r="D6" s="7"/>
      <c r="E6" s="303"/>
      <c r="F6" s="247"/>
      <c r="G6" s="7"/>
      <c r="H6" s="7"/>
      <c r="I6" s="7"/>
      <c r="J6" s="7"/>
      <c r="K6" s="7"/>
      <c r="L6" s="9"/>
    </row>
    <row r="7" spans="1:10" ht="21">
      <c r="A7" s="7" t="s">
        <v>28</v>
      </c>
      <c r="B7" s="10" t="s">
        <v>29</v>
      </c>
      <c r="C7" s="11" t="s">
        <v>30</v>
      </c>
      <c r="D7" s="10" t="s">
        <v>31</v>
      </c>
      <c r="E7" s="304" t="s">
        <v>32</v>
      </c>
      <c r="F7" s="250" t="s">
        <v>33</v>
      </c>
      <c r="G7" s="358" t="s">
        <v>34</v>
      </c>
      <c r="H7" s="358"/>
      <c r="I7" s="13" t="s">
        <v>33</v>
      </c>
      <c r="J7" s="14" t="s">
        <v>35</v>
      </c>
    </row>
    <row r="8" spans="1:12" ht="21">
      <c r="A8" s="7" t="s">
        <v>36</v>
      </c>
      <c r="B8" s="268" t="s">
        <v>129</v>
      </c>
      <c r="C8" s="7" t="s">
        <v>37</v>
      </c>
      <c r="D8" s="10" t="s">
        <v>31</v>
      </c>
      <c r="E8" s="303" t="s">
        <v>38</v>
      </c>
      <c r="F8" s="250" t="s">
        <v>33</v>
      </c>
      <c r="G8" s="17" t="s">
        <v>39</v>
      </c>
      <c r="I8" s="13" t="s">
        <v>33</v>
      </c>
      <c r="J8" s="7" t="s">
        <v>40</v>
      </c>
      <c r="K8" s="16" t="s">
        <v>33</v>
      </c>
      <c r="L8" s="18" t="s">
        <v>41</v>
      </c>
    </row>
    <row r="9" spans="1:12" ht="7.5" customHeight="1">
      <c r="A9" s="7"/>
      <c r="B9" s="7"/>
      <c r="C9" s="7"/>
      <c r="D9" s="7"/>
      <c r="E9" s="303"/>
      <c r="F9" s="247"/>
      <c r="G9" s="7"/>
      <c r="H9" s="7"/>
      <c r="I9" s="7"/>
      <c r="J9" s="7"/>
      <c r="K9" s="7"/>
      <c r="L9" s="9"/>
    </row>
    <row r="10" spans="1:12" ht="21" customHeight="1">
      <c r="A10" s="19" t="s">
        <v>42</v>
      </c>
      <c r="B10" s="20" t="s">
        <v>43</v>
      </c>
      <c r="C10" s="21" t="s">
        <v>3</v>
      </c>
      <c r="D10" s="22" t="s">
        <v>4</v>
      </c>
      <c r="E10" s="305" t="s">
        <v>44</v>
      </c>
      <c r="F10" s="253" t="s">
        <v>45</v>
      </c>
      <c r="G10" s="24" t="s">
        <v>46</v>
      </c>
      <c r="H10" s="22" t="s">
        <v>47</v>
      </c>
      <c r="I10" s="24" t="s">
        <v>48</v>
      </c>
      <c r="J10" s="22" t="s">
        <v>48</v>
      </c>
      <c r="K10" s="25" t="s">
        <v>5</v>
      </c>
      <c r="L10" s="26" t="s">
        <v>2</v>
      </c>
    </row>
    <row r="11" spans="1:12" ht="21" customHeight="1">
      <c r="A11" s="27"/>
      <c r="B11" s="28"/>
      <c r="C11" s="29"/>
      <c r="D11" s="30" t="s">
        <v>49</v>
      </c>
      <c r="E11" s="306" t="s">
        <v>50</v>
      </c>
      <c r="F11" s="256"/>
      <c r="G11" s="32" t="s">
        <v>51</v>
      </c>
      <c r="H11" s="30" t="s">
        <v>52</v>
      </c>
      <c r="I11" s="32" t="s">
        <v>53</v>
      </c>
      <c r="J11" s="30" t="s">
        <v>54</v>
      </c>
      <c r="K11" s="33"/>
      <c r="L11" s="34"/>
    </row>
    <row r="12" spans="1:12" ht="21" customHeight="1">
      <c r="A12" s="27"/>
      <c r="B12" s="28"/>
      <c r="C12" s="29"/>
      <c r="D12" s="30"/>
      <c r="E12" s="306" t="s">
        <v>55</v>
      </c>
      <c r="F12" s="256"/>
      <c r="G12" s="32"/>
      <c r="H12" s="30" t="s">
        <v>56</v>
      </c>
      <c r="I12" s="35"/>
      <c r="J12" s="36"/>
      <c r="K12" s="33"/>
      <c r="L12" s="34"/>
    </row>
    <row r="13" spans="1:12" ht="21">
      <c r="A13" s="206" t="s">
        <v>10</v>
      </c>
      <c r="B13" s="46" t="s">
        <v>127</v>
      </c>
      <c r="C13" s="207" t="s">
        <v>14</v>
      </c>
      <c r="D13" s="208" t="s">
        <v>113</v>
      </c>
      <c r="E13" s="307">
        <v>8800</v>
      </c>
      <c r="F13" s="257">
        <f>E13</f>
        <v>8800</v>
      </c>
      <c r="G13" s="211">
        <v>5</v>
      </c>
      <c r="H13" s="210">
        <v>20</v>
      </c>
      <c r="I13" s="212" t="s">
        <v>8</v>
      </c>
      <c r="J13" s="212" t="s">
        <v>8</v>
      </c>
      <c r="K13" s="213">
        <f>F13</f>
        <v>8800</v>
      </c>
      <c r="L13" s="214">
        <v>100000533228</v>
      </c>
    </row>
    <row r="14" spans="1:12" ht="21" customHeight="1">
      <c r="A14" s="56"/>
      <c r="B14" s="59"/>
      <c r="C14" s="58"/>
      <c r="D14" s="59"/>
      <c r="E14" s="308"/>
      <c r="F14" s="258"/>
      <c r="G14" s="62"/>
      <c r="H14" s="61"/>
      <c r="I14" s="65"/>
      <c r="J14" s="65"/>
      <c r="K14" s="63"/>
      <c r="L14" s="64"/>
    </row>
    <row r="15" spans="1:12" ht="21">
      <c r="A15" s="56" t="s">
        <v>104</v>
      </c>
      <c r="B15" s="59"/>
      <c r="C15" s="58" t="s">
        <v>118</v>
      </c>
      <c r="D15" s="59"/>
      <c r="E15" s="308"/>
      <c r="F15" s="258"/>
      <c r="G15" s="62"/>
      <c r="H15" s="61"/>
      <c r="I15" s="65">
        <f>F13*H13/100*8/12</f>
        <v>1173.3333333333333</v>
      </c>
      <c r="J15" s="65">
        <f aca="true" t="shared" si="0" ref="J15:J20">J14+I15</f>
        <v>1173.3333333333333</v>
      </c>
      <c r="K15" s="63">
        <f>F13-J15</f>
        <v>7626.666666666667</v>
      </c>
      <c r="L15" s="64"/>
    </row>
    <row r="16" spans="1:12" ht="21">
      <c r="A16" s="56" t="s">
        <v>105</v>
      </c>
      <c r="B16" s="59"/>
      <c r="C16" s="58" t="s">
        <v>61</v>
      </c>
      <c r="D16" s="59"/>
      <c r="E16" s="308"/>
      <c r="F16" s="258"/>
      <c r="G16" s="67"/>
      <c r="H16" s="59"/>
      <c r="I16" s="65">
        <f>F13*H13/100</f>
        <v>1760</v>
      </c>
      <c r="J16" s="65">
        <f t="shared" si="0"/>
        <v>2933.333333333333</v>
      </c>
      <c r="K16" s="63">
        <f>F13-J16</f>
        <v>5866.666666666667</v>
      </c>
      <c r="L16" s="64"/>
    </row>
    <row r="17" spans="1:12" ht="21">
      <c r="A17" s="216" t="s">
        <v>106</v>
      </c>
      <c r="B17" s="59"/>
      <c r="C17" s="58" t="s">
        <v>61</v>
      </c>
      <c r="D17" s="59"/>
      <c r="E17" s="308"/>
      <c r="F17" s="258"/>
      <c r="G17" s="67"/>
      <c r="H17" s="59"/>
      <c r="I17" s="65">
        <f>F13*20/100</f>
        <v>1760</v>
      </c>
      <c r="J17" s="65">
        <f t="shared" si="0"/>
        <v>4693.333333333333</v>
      </c>
      <c r="K17" s="63">
        <f>F13-J17</f>
        <v>4106.666666666667</v>
      </c>
      <c r="L17" s="64"/>
    </row>
    <row r="18" spans="1:12" ht="21">
      <c r="A18" s="56" t="s">
        <v>155</v>
      </c>
      <c r="B18" s="59"/>
      <c r="C18" s="58" t="s">
        <v>61</v>
      </c>
      <c r="D18" s="59"/>
      <c r="E18" s="308"/>
      <c r="F18" s="258"/>
      <c r="G18" s="67"/>
      <c r="H18" s="59"/>
      <c r="I18" s="65">
        <f>F13*20/100</f>
        <v>1760</v>
      </c>
      <c r="J18" s="65">
        <f t="shared" si="0"/>
        <v>6453.333333333333</v>
      </c>
      <c r="K18" s="63">
        <f>F13-J18</f>
        <v>2346.666666666667</v>
      </c>
      <c r="L18" s="64"/>
    </row>
    <row r="19" spans="1:12" ht="21">
      <c r="A19" s="216" t="s">
        <v>108</v>
      </c>
      <c r="B19" s="59"/>
      <c r="C19" s="58" t="s">
        <v>61</v>
      </c>
      <c r="D19" s="59"/>
      <c r="E19" s="308"/>
      <c r="F19" s="258"/>
      <c r="G19" s="67"/>
      <c r="H19" s="59"/>
      <c r="I19" s="65">
        <f>F13*20/100</f>
        <v>1760</v>
      </c>
      <c r="J19" s="65">
        <f t="shared" si="0"/>
        <v>8213.333333333332</v>
      </c>
      <c r="K19" s="63">
        <f>F13-J19</f>
        <v>586.6666666666679</v>
      </c>
      <c r="L19" s="64"/>
    </row>
    <row r="20" spans="1:12" ht="21">
      <c r="A20" s="56" t="s">
        <v>153</v>
      </c>
      <c r="B20" s="59"/>
      <c r="C20" s="58" t="s">
        <v>61</v>
      </c>
      <c r="D20" s="59"/>
      <c r="E20" s="308"/>
      <c r="F20" s="258"/>
      <c r="G20" s="67"/>
      <c r="H20" s="59"/>
      <c r="I20" s="65">
        <v>586</v>
      </c>
      <c r="J20" s="65">
        <f t="shared" si="0"/>
        <v>8799.333333333332</v>
      </c>
      <c r="K20" s="63">
        <f>F13-J20</f>
        <v>0.6666666666678793</v>
      </c>
      <c r="L20" s="64"/>
    </row>
    <row r="21" spans="1:12" ht="18">
      <c r="A21" s="56" t="s">
        <v>154</v>
      </c>
      <c r="B21" s="68"/>
      <c r="C21" s="68" t="s">
        <v>87</v>
      </c>
      <c r="D21" s="68"/>
      <c r="E21" s="309"/>
      <c r="F21" s="310"/>
      <c r="G21" s="68"/>
      <c r="H21" s="68"/>
      <c r="I21" s="68"/>
      <c r="J21" s="68"/>
      <c r="K21" s="68">
        <v>1</v>
      </c>
      <c r="L21" s="72"/>
    </row>
    <row r="22" spans="1:12" ht="21">
      <c r="A22" s="56"/>
      <c r="B22" s="59"/>
      <c r="C22" s="58"/>
      <c r="D22" s="59"/>
      <c r="E22" s="308"/>
      <c r="F22" s="258"/>
      <c r="G22" s="75"/>
      <c r="H22" s="61"/>
      <c r="I22" s="65"/>
      <c r="J22" s="65"/>
      <c r="K22" s="63"/>
      <c r="L22" s="64"/>
    </row>
    <row r="23" spans="1:12" ht="21">
      <c r="A23" s="76"/>
      <c r="B23" s="77"/>
      <c r="C23" s="78"/>
      <c r="D23" s="77"/>
      <c r="E23" s="311"/>
      <c r="F23" s="259"/>
      <c r="G23" s="81"/>
      <c r="H23" s="82"/>
      <c r="I23" s="83"/>
      <c r="J23" s="83"/>
      <c r="K23" s="84"/>
      <c r="L23" s="85"/>
    </row>
  </sheetData>
  <sheetProtection/>
  <mergeCells count="2">
    <mergeCell ref="A1:L1"/>
    <mergeCell ref="G7:H7"/>
  </mergeCells>
  <printOptions/>
  <pageMargins left="0.29" right="0.31496062992125984" top="0.4724409448818898" bottom="0.31496062992125984" header="0.31496062992125984" footer="0.15748031496062992"/>
  <pageSetup fitToHeight="0" fitToWidth="1" horizontalDpi="600" verticalDpi="600" orientation="landscape" paperSize="9" scale="92" r:id="rId1"/>
  <headerFooter>
    <oddHeader>&amp;Rแผ่นที่ &amp;P/&amp;N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9"/>
  <sheetViews>
    <sheetView view="pageBreakPreview" zoomScale="60" zoomScalePageLayoutView="0" workbookViewId="0" topLeftCell="A19">
      <selection activeCell="A30" sqref="A30:IV229"/>
    </sheetView>
  </sheetViews>
  <sheetFormatPr defaultColWidth="8.140625" defaultRowHeight="15"/>
  <cols>
    <col min="1" max="1" width="9.00390625" style="2" customWidth="1"/>
    <col min="2" max="2" width="12.57421875" style="2" customWidth="1"/>
    <col min="3" max="3" width="25.57421875" style="2" customWidth="1"/>
    <col min="4" max="4" width="7.28125" style="2" customWidth="1"/>
    <col min="5" max="5" width="11.7109375" style="335" customWidth="1"/>
    <col min="6" max="6" width="12.421875" style="335" customWidth="1"/>
    <col min="7" max="7" width="7.28125" style="2" customWidth="1"/>
    <col min="8" max="8" width="7.140625" style="2" customWidth="1"/>
    <col min="9" max="9" width="13.140625" style="2" customWidth="1"/>
    <col min="10" max="11" width="13.8515625" style="2" customWidth="1"/>
    <col min="12" max="12" width="12.140625" style="153" bestFit="1" customWidth="1"/>
    <col min="13" max="16384" width="8.140625" style="2" customWidth="1"/>
  </cols>
  <sheetData>
    <row r="1" spans="1:12" ht="28.5">
      <c r="A1" s="367" t="s">
        <v>23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</row>
    <row r="2" spans="1:12" ht="21">
      <c r="A2" s="3" t="s">
        <v>12</v>
      </c>
      <c r="B2" s="3"/>
      <c r="C2" s="3"/>
      <c r="D2" s="3"/>
      <c r="E2" s="3"/>
      <c r="F2" s="3"/>
      <c r="G2" s="3"/>
      <c r="H2" s="3"/>
      <c r="I2" s="3"/>
      <c r="J2" s="3" t="s">
        <v>24</v>
      </c>
      <c r="K2" s="3"/>
      <c r="L2" s="145"/>
    </row>
    <row r="3" spans="1:12" ht="21">
      <c r="A3" s="3" t="s">
        <v>12</v>
      </c>
      <c r="B3" s="3"/>
      <c r="C3" s="3"/>
      <c r="D3" s="3"/>
      <c r="E3" s="3"/>
      <c r="F3" s="3"/>
      <c r="G3" s="3"/>
      <c r="H3" s="3"/>
      <c r="I3" s="3"/>
      <c r="J3" s="3" t="s">
        <v>25</v>
      </c>
      <c r="K3" s="3"/>
      <c r="L3" s="145"/>
    </row>
    <row r="4" spans="1:12" ht="21">
      <c r="A4" s="3" t="s">
        <v>172</v>
      </c>
      <c r="B4" s="3"/>
      <c r="C4" s="3"/>
      <c r="D4" s="3"/>
      <c r="E4" s="3"/>
      <c r="F4" s="3"/>
      <c r="G4" s="3"/>
      <c r="H4" s="3"/>
      <c r="I4" s="3"/>
      <c r="J4" s="3"/>
      <c r="K4" s="3"/>
      <c r="L4" s="145"/>
    </row>
    <row r="5" spans="1:12" ht="21">
      <c r="A5" s="3" t="s">
        <v>173</v>
      </c>
      <c r="B5" s="3"/>
      <c r="C5" s="3"/>
      <c r="D5" s="3"/>
      <c r="E5" s="3"/>
      <c r="F5" s="3"/>
      <c r="G5" s="3"/>
      <c r="H5" s="3"/>
      <c r="I5" s="3"/>
      <c r="J5" s="3"/>
      <c r="K5" s="3"/>
      <c r="L5" s="145"/>
    </row>
    <row r="6" spans="1:12" ht="21">
      <c r="A6" s="3" t="s">
        <v>170</v>
      </c>
      <c r="B6" s="3"/>
      <c r="C6" s="3"/>
      <c r="D6" s="3"/>
      <c r="E6" s="3"/>
      <c r="F6" s="3"/>
      <c r="G6" s="3"/>
      <c r="H6" s="3"/>
      <c r="I6" s="3"/>
      <c r="J6" s="3"/>
      <c r="K6" s="3"/>
      <c r="L6" s="145"/>
    </row>
    <row r="7" spans="1:10" ht="21">
      <c r="A7" s="3" t="s">
        <v>28</v>
      </c>
      <c r="B7" s="148" t="s">
        <v>175</v>
      </c>
      <c r="C7" s="147" t="s">
        <v>30</v>
      </c>
      <c r="D7" s="148" t="s">
        <v>31</v>
      </c>
      <c r="E7" s="149" t="s">
        <v>32</v>
      </c>
      <c r="F7" s="151" t="s">
        <v>33</v>
      </c>
      <c r="G7" s="368" t="s">
        <v>34</v>
      </c>
      <c r="H7" s="368"/>
      <c r="I7" s="151" t="s">
        <v>33</v>
      </c>
      <c r="J7" s="152" t="s">
        <v>35</v>
      </c>
    </row>
    <row r="8" spans="1:12" ht="21">
      <c r="A8" s="3" t="s">
        <v>36</v>
      </c>
      <c r="B8" s="238" t="s">
        <v>129</v>
      </c>
      <c r="C8" s="3" t="s">
        <v>37</v>
      </c>
      <c r="D8" s="148" t="s">
        <v>31</v>
      </c>
      <c r="E8" s="3" t="s">
        <v>38</v>
      </c>
      <c r="F8" s="151" t="s">
        <v>33</v>
      </c>
      <c r="G8" s="313" t="s">
        <v>39</v>
      </c>
      <c r="I8" s="151" t="s">
        <v>33</v>
      </c>
      <c r="J8" s="3" t="s">
        <v>40</v>
      </c>
      <c r="K8" s="150" t="s">
        <v>33</v>
      </c>
      <c r="L8" s="155" t="s">
        <v>41</v>
      </c>
    </row>
    <row r="9" spans="1:12" ht="7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145"/>
    </row>
    <row r="10" spans="1:12" ht="21" customHeight="1">
      <c r="A10" s="314" t="s">
        <v>42</v>
      </c>
      <c r="B10" s="315" t="s">
        <v>43</v>
      </c>
      <c r="C10" s="316" t="s">
        <v>3</v>
      </c>
      <c r="D10" s="317" t="s">
        <v>4</v>
      </c>
      <c r="E10" s="318" t="s">
        <v>44</v>
      </c>
      <c r="F10" s="315" t="s">
        <v>45</v>
      </c>
      <c r="G10" s="319" t="s">
        <v>46</v>
      </c>
      <c r="H10" s="317" t="s">
        <v>47</v>
      </c>
      <c r="I10" s="319" t="s">
        <v>48</v>
      </c>
      <c r="J10" s="317" t="s">
        <v>48</v>
      </c>
      <c r="K10" s="320" t="s">
        <v>5</v>
      </c>
      <c r="L10" s="321" t="s">
        <v>2</v>
      </c>
    </row>
    <row r="11" spans="1:12" ht="21" customHeight="1">
      <c r="A11" s="322"/>
      <c r="B11" s="323"/>
      <c r="C11" s="324"/>
      <c r="D11" s="325" t="s">
        <v>49</v>
      </c>
      <c r="E11" s="326" t="s">
        <v>50</v>
      </c>
      <c r="F11" s="323"/>
      <c r="G11" s="327" t="s">
        <v>51</v>
      </c>
      <c r="H11" s="325" t="s">
        <v>52</v>
      </c>
      <c r="I11" s="327" t="s">
        <v>53</v>
      </c>
      <c r="J11" s="325" t="s">
        <v>54</v>
      </c>
      <c r="K11" s="328"/>
      <c r="L11" s="329"/>
    </row>
    <row r="12" spans="1:12" ht="21" customHeight="1">
      <c r="A12" s="322"/>
      <c r="B12" s="323"/>
      <c r="C12" s="324"/>
      <c r="D12" s="325"/>
      <c r="E12" s="326" t="s">
        <v>55</v>
      </c>
      <c r="F12" s="323"/>
      <c r="G12" s="327"/>
      <c r="H12" s="325" t="s">
        <v>56</v>
      </c>
      <c r="I12" s="330"/>
      <c r="J12" s="331"/>
      <c r="K12" s="328"/>
      <c r="L12" s="329"/>
    </row>
    <row r="13" spans="1:13" ht="21">
      <c r="A13" s="87" t="s">
        <v>11</v>
      </c>
      <c r="B13" s="332"/>
      <c r="C13" s="333" t="s">
        <v>15</v>
      </c>
      <c r="D13" s="88" t="s">
        <v>113</v>
      </c>
      <c r="E13" s="89">
        <v>5000</v>
      </c>
      <c r="F13" s="89">
        <f>E13</f>
        <v>5000</v>
      </c>
      <c r="G13" s="90">
        <v>2</v>
      </c>
      <c r="H13" s="89">
        <v>50</v>
      </c>
      <c r="I13" s="91" t="s">
        <v>8</v>
      </c>
      <c r="J13" s="91" t="s">
        <v>8</v>
      </c>
      <c r="K13" s="92">
        <f>F13</f>
        <v>5000</v>
      </c>
      <c r="L13" s="182" t="s">
        <v>130</v>
      </c>
      <c r="M13" s="334"/>
    </row>
    <row r="14" spans="1:12" ht="21" customHeight="1">
      <c r="A14" s="183"/>
      <c r="B14" s="186"/>
      <c r="C14" s="185"/>
      <c r="D14" s="186"/>
      <c r="E14" s="186"/>
      <c r="F14" s="187"/>
      <c r="G14" s="188"/>
      <c r="H14" s="187"/>
      <c r="I14" s="191"/>
      <c r="J14" s="191"/>
      <c r="K14" s="189"/>
      <c r="L14" s="190" t="s">
        <v>131</v>
      </c>
    </row>
    <row r="15" spans="1:12" ht="21" customHeight="1">
      <c r="A15" s="183"/>
      <c r="B15" s="186"/>
      <c r="C15" s="185"/>
      <c r="D15" s="186"/>
      <c r="E15" s="186"/>
      <c r="F15" s="187"/>
      <c r="G15" s="188"/>
      <c r="H15" s="187"/>
      <c r="I15" s="191"/>
      <c r="J15" s="191"/>
      <c r="K15" s="189"/>
      <c r="L15" s="190" t="s">
        <v>132</v>
      </c>
    </row>
    <row r="16" spans="1:12" ht="21">
      <c r="A16" s="183" t="s">
        <v>100</v>
      </c>
      <c r="B16" s="186"/>
      <c r="C16" s="185" t="s">
        <v>61</v>
      </c>
      <c r="D16" s="186"/>
      <c r="E16" s="186"/>
      <c r="F16" s="187"/>
      <c r="G16" s="188"/>
      <c r="H16" s="187"/>
      <c r="I16" s="191">
        <f>F13*H13/100</f>
        <v>2500</v>
      </c>
      <c r="J16" s="191">
        <f>J14+I16</f>
        <v>2500</v>
      </c>
      <c r="K16" s="189">
        <f>F13-J16</f>
        <v>2500</v>
      </c>
      <c r="L16" s="190" t="s">
        <v>133</v>
      </c>
    </row>
    <row r="17" spans="1:12" ht="21">
      <c r="A17" s="183" t="s">
        <v>101</v>
      </c>
      <c r="B17" s="186"/>
      <c r="C17" s="185" t="s">
        <v>61</v>
      </c>
      <c r="D17" s="186"/>
      <c r="E17" s="186"/>
      <c r="F17" s="186"/>
      <c r="G17" s="192"/>
      <c r="H17" s="186"/>
      <c r="I17" s="191">
        <v>2499</v>
      </c>
      <c r="J17" s="191">
        <f>J16+I17</f>
        <v>4999</v>
      </c>
      <c r="K17" s="189">
        <f>F13-J17</f>
        <v>1</v>
      </c>
      <c r="L17" s="190" t="s">
        <v>134</v>
      </c>
    </row>
    <row r="18" spans="1:12" ht="18">
      <c r="A18" s="183" t="s">
        <v>174</v>
      </c>
      <c r="B18" s="195"/>
      <c r="C18" s="195" t="s">
        <v>87</v>
      </c>
      <c r="D18" s="195"/>
      <c r="E18" s="195"/>
      <c r="F18" s="195"/>
      <c r="G18" s="195"/>
      <c r="H18" s="195"/>
      <c r="I18" s="195"/>
      <c r="J18" s="195"/>
      <c r="K18" s="195">
        <v>1</v>
      </c>
      <c r="L18" s="198"/>
    </row>
    <row r="19" spans="1:12" ht="21">
      <c r="A19" s="183"/>
      <c r="B19" s="186"/>
      <c r="C19" s="185"/>
      <c r="D19" s="186"/>
      <c r="E19" s="186"/>
      <c r="F19" s="193"/>
      <c r="G19" s="194"/>
      <c r="H19" s="187"/>
      <c r="I19" s="191"/>
      <c r="J19" s="191"/>
      <c r="K19" s="189"/>
      <c r="L19" s="190"/>
    </row>
    <row r="20" spans="1:12" ht="21">
      <c r="A20" s="223"/>
      <c r="B20" s="224"/>
      <c r="C20" s="225"/>
      <c r="D20" s="224"/>
      <c r="E20" s="224"/>
      <c r="F20" s="226"/>
      <c r="G20" s="227"/>
      <c r="H20" s="228"/>
      <c r="I20" s="229"/>
      <c r="J20" s="229"/>
      <c r="K20" s="230"/>
      <c r="L20" s="231"/>
    </row>
    <row r="21" spans="5:6" ht="18">
      <c r="E21" s="2"/>
      <c r="F21" s="2"/>
    </row>
    <row r="22" spans="5:6" ht="18">
      <c r="E22" s="2"/>
      <c r="F22" s="2"/>
    </row>
    <row r="23" spans="5:6" ht="18">
      <c r="E23" s="2"/>
      <c r="F23" s="2"/>
    </row>
    <row r="24" spans="5:6" ht="18">
      <c r="E24" s="2"/>
      <c r="F24" s="2"/>
    </row>
    <row r="25" spans="5:6" ht="18">
      <c r="E25" s="2"/>
      <c r="F25" s="2"/>
    </row>
    <row r="26" spans="5:6" ht="18">
      <c r="E26" s="2"/>
      <c r="F26" s="2"/>
    </row>
    <row r="27" spans="5:6" ht="18">
      <c r="E27" s="2"/>
      <c r="F27" s="2"/>
    </row>
    <row r="28" spans="5:6" ht="18">
      <c r="E28" s="2"/>
      <c r="F28" s="2"/>
    </row>
    <row r="29" spans="5:6" ht="18">
      <c r="E29" s="2"/>
      <c r="F29" s="2"/>
    </row>
  </sheetData>
  <sheetProtection/>
  <mergeCells count="2">
    <mergeCell ref="A1:L1"/>
    <mergeCell ref="G7:H7"/>
  </mergeCells>
  <printOptions/>
  <pageMargins left="0.4330708661417323" right="0.31496062992125984" top="0.4724409448818898" bottom="0.31496062992125984" header="0.31496062992125984" footer="0.15748031496062992"/>
  <pageSetup fitToHeight="0" fitToWidth="1" horizontalDpi="600" verticalDpi="600" orientation="landscape" paperSize="9" scale="89" r:id="rId1"/>
  <headerFooter>
    <oddHeader>&amp;Rแผ่นที่ &amp;P/&amp;N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1"/>
  <sheetViews>
    <sheetView tabSelected="1" view="pageBreakPreview" zoomScale="90" zoomScaleSheetLayoutView="90" zoomScalePageLayoutView="0" workbookViewId="0" topLeftCell="A19">
      <selection activeCell="D28" sqref="D28"/>
    </sheetView>
  </sheetViews>
  <sheetFormatPr defaultColWidth="8.140625" defaultRowHeight="15"/>
  <cols>
    <col min="1" max="1" width="9.57421875" style="2" customWidth="1"/>
    <col min="2" max="2" width="12.57421875" style="2" customWidth="1"/>
    <col min="3" max="3" width="22.421875" style="2" customWidth="1"/>
    <col min="4" max="4" width="7.28125" style="2" customWidth="1"/>
    <col min="5" max="5" width="11.7109375" style="2" customWidth="1"/>
    <col min="6" max="6" width="12.421875" style="2" customWidth="1"/>
    <col min="7" max="7" width="7.28125" style="2" customWidth="1"/>
    <col min="8" max="8" width="7.140625" style="2" customWidth="1"/>
    <col min="9" max="9" width="13.140625" style="2" customWidth="1"/>
    <col min="10" max="11" width="13.8515625" style="2" customWidth="1"/>
    <col min="12" max="12" width="12.140625" style="153" bestFit="1" customWidth="1"/>
    <col min="13" max="16384" width="8.140625" style="2" customWidth="1"/>
  </cols>
  <sheetData>
    <row r="1" spans="1:12" ht="28.5">
      <c r="A1" s="367" t="s">
        <v>23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</row>
    <row r="2" spans="1:12" ht="21">
      <c r="A2" s="3" t="s">
        <v>12</v>
      </c>
      <c r="B2" s="3"/>
      <c r="C2" s="3"/>
      <c r="D2" s="3"/>
      <c r="E2" s="3"/>
      <c r="F2" s="3"/>
      <c r="G2" s="3"/>
      <c r="H2" s="3"/>
      <c r="I2" s="3"/>
      <c r="J2" s="3" t="s">
        <v>24</v>
      </c>
      <c r="K2" s="3"/>
      <c r="L2" s="145"/>
    </row>
    <row r="3" spans="1:12" ht="21">
      <c r="A3" s="3" t="s">
        <v>12</v>
      </c>
      <c r="B3" s="3"/>
      <c r="C3" s="3"/>
      <c r="D3" s="3"/>
      <c r="E3" s="3"/>
      <c r="F3" s="3"/>
      <c r="G3" s="3"/>
      <c r="H3" s="3"/>
      <c r="I3" s="3"/>
      <c r="J3" s="3" t="s">
        <v>25</v>
      </c>
      <c r="K3" s="3"/>
      <c r="L3" s="145"/>
    </row>
    <row r="4" spans="1:12" ht="21">
      <c r="A4" s="3" t="s">
        <v>176</v>
      </c>
      <c r="B4" s="3"/>
      <c r="C4" s="3"/>
      <c r="D4" s="3"/>
      <c r="E4" s="3"/>
      <c r="F4" s="3"/>
      <c r="G4" s="3"/>
      <c r="H4" s="3"/>
      <c r="I4" s="3"/>
      <c r="J4" s="3"/>
      <c r="K4" s="3"/>
      <c r="L4" s="145"/>
    </row>
    <row r="5" spans="1:12" ht="21">
      <c r="A5" s="3" t="s">
        <v>173</v>
      </c>
      <c r="B5" s="3"/>
      <c r="C5" s="3"/>
      <c r="D5" s="3"/>
      <c r="E5" s="3"/>
      <c r="F5" s="3"/>
      <c r="G5" s="3"/>
      <c r="H5" s="3"/>
      <c r="I5" s="3"/>
      <c r="J5" s="3"/>
      <c r="K5" s="3"/>
      <c r="L5" s="145"/>
    </row>
    <row r="6" spans="1:12" ht="21">
      <c r="A6" s="3" t="s">
        <v>170</v>
      </c>
      <c r="B6" s="3"/>
      <c r="C6" s="3"/>
      <c r="D6" s="3"/>
      <c r="E6" s="3"/>
      <c r="F6" s="3"/>
      <c r="G6" s="3"/>
      <c r="H6" s="3"/>
      <c r="I6" s="3"/>
      <c r="J6" s="3"/>
      <c r="K6" s="3"/>
      <c r="L6" s="145"/>
    </row>
    <row r="7" spans="1:10" ht="21">
      <c r="A7" s="3" t="s">
        <v>28</v>
      </c>
      <c r="B7" s="148" t="s">
        <v>159</v>
      </c>
      <c r="C7" s="147" t="s">
        <v>30</v>
      </c>
      <c r="D7" s="148" t="s">
        <v>31</v>
      </c>
      <c r="E7" s="149" t="s">
        <v>32</v>
      </c>
      <c r="F7" s="151" t="s">
        <v>33</v>
      </c>
      <c r="G7" s="368" t="s">
        <v>34</v>
      </c>
      <c r="H7" s="368"/>
      <c r="I7" s="151" t="s">
        <v>33</v>
      </c>
      <c r="J7" s="152" t="s">
        <v>35</v>
      </c>
    </row>
    <row r="8" spans="1:12" ht="21">
      <c r="A8" s="3" t="s">
        <v>36</v>
      </c>
      <c r="B8" s="238" t="s">
        <v>129</v>
      </c>
      <c r="C8" s="3" t="s">
        <v>37</v>
      </c>
      <c r="D8" s="148" t="s">
        <v>31</v>
      </c>
      <c r="E8" s="3" t="s">
        <v>38</v>
      </c>
      <c r="F8" s="151" t="s">
        <v>33</v>
      </c>
      <c r="G8" s="313" t="s">
        <v>39</v>
      </c>
      <c r="I8" s="151" t="s">
        <v>33</v>
      </c>
      <c r="J8" s="3" t="s">
        <v>40</v>
      </c>
      <c r="K8" s="150" t="s">
        <v>33</v>
      </c>
      <c r="L8" s="155" t="s">
        <v>41</v>
      </c>
    </row>
    <row r="9" spans="1:12" ht="7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145"/>
    </row>
    <row r="10" spans="1:12" ht="21" customHeight="1">
      <c r="A10" s="314" t="s">
        <v>42</v>
      </c>
      <c r="B10" s="315" t="s">
        <v>43</v>
      </c>
      <c r="C10" s="316" t="s">
        <v>3</v>
      </c>
      <c r="D10" s="317" t="s">
        <v>4</v>
      </c>
      <c r="E10" s="318" t="s">
        <v>44</v>
      </c>
      <c r="F10" s="315" t="s">
        <v>45</v>
      </c>
      <c r="G10" s="319" t="s">
        <v>46</v>
      </c>
      <c r="H10" s="317" t="s">
        <v>47</v>
      </c>
      <c r="I10" s="319" t="s">
        <v>48</v>
      </c>
      <c r="J10" s="317" t="s">
        <v>48</v>
      </c>
      <c r="K10" s="320" t="s">
        <v>5</v>
      </c>
      <c r="L10" s="321" t="s">
        <v>2</v>
      </c>
    </row>
    <row r="11" spans="1:12" ht="21" customHeight="1">
      <c r="A11" s="322"/>
      <c r="B11" s="323"/>
      <c r="C11" s="324"/>
      <c r="D11" s="325" t="s">
        <v>49</v>
      </c>
      <c r="E11" s="326" t="s">
        <v>50</v>
      </c>
      <c r="F11" s="323"/>
      <c r="G11" s="327" t="s">
        <v>51</v>
      </c>
      <c r="H11" s="325" t="s">
        <v>52</v>
      </c>
      <c r="I11" s="327" t="s">
        <v>53</v>
      </c>
      <c r="J11" s="325" t="s">
        <v>54</v>
      </c>
      <c r="K11" s="328"/>
      <c r="L11" s="329"/>
    </row>
    <row r="12" spans="1:12" ht="21" customHeight="1">
      <c r="A12" s="322"/>
      <c r="B12" s="323"/>
      <c r="C12" s="324"/>
      <c r="D12" s="325"/>
      <c r="E12" s="326" t="s">
        <v>55</v>
      </c>
      <c r="F12" s="323"/>
      <c r="G12" s="327"/>
      <c r="H12" s="325" t="s">
        <v>56</v>
      </c>
      <c r="I12" s="330"/>
      <c r="J12" s="331"/>
      <c r="K12" s="328"/>
      <c r="L12" s="329"/>
    </row>
    <row r="13" spans="1:13" ht="21">
      <c r="A13" s="87" t="s">
        <v>177</v>
      </c>
      <c r="B13" s="332"/>
      <c r="C13" s="333" t="s">
        <v>178</v>
      </c>
      <c r="D13" s="88" t="s">
        <v>110</v>
      </c>
      <c r="E13" s="89">
        <v>45000</v>
      </c>
      <c r="F13" s="89">
        <f>E13</f>
        <v>45000</v>
      </c>
      <c r="G13" s="90">
        <v>2</v>
      </c>
      <c r="H13" s="89">
        <v>50</v>
      </c>
      <c r="I13" s="91" t="s">
        <v>8</v>
      </c>
      <c r="J13" s="91" t="s">
        <v>8</v>
      </c>
      <c r="K13" s="92">
        <f>F13</f>
        <v>45000</v>
      </c>
      <c r="L13" s="182"/>
      <c r="M13" s="334"/>
    </row>
    <row r="14" spans="1:12" ht="21" customHeight="1">
      <c r="A14" s="183"/>
      <c r="B14" s="186"/>
      <c r="C14" s="185"/>
      <c r="D14" s="186"/>
      <c r="E14" s="186"/>
      <c r="F14" s="187"/>
      <c r="G14" s="188"/>
      <c r="H14" s="187"/>
      <c r="I14" s="191"/>
      <c r="J14" s="191"/>
      <c r="K14" s="189"/>
      <c r="L14" s="190"/>
    </row>
    <row r="15" spans="1:12" ht="21" customHeight="1">
      <c r="A15" s="183"/>
      <c r="B15" s="186"/>
      <c r="C15" s="185"/>
      <c r="D15" s="186"/>
      <c r="E15" s="186"/>
      <c r="F15" s="187"/>
      <c r="G15" s="188"/>
      <c r="H15" s="187"/>
      <c r="I15" s="191"/>
      <c r="J15" s="191"/>
      <c r="K15" s="189"/>
      <c r="L15" s="190"/>
    </row>
    <row r="16" spans="1:12" ht="21">
      <c r="A16" s="183" t="s">
        <v>111</v>
      </c>
      <c r="B16" s="186"/>
      <c r="C16" s="185" t="s">
        <v>118</v>
      </c>
      <c r="D16" s="186"/>
      <c r="E16" s="186"/>
      <c r="F16" s="187"/>
      <c r="G16" s="188"/>
      <c r="H16" s="187"/>
      <c r="I16" s="191">
        <f>F13*H13/100*8/12</f>
        <v>15000</v>
      </c>
      <c r="J16" s="191">
        <f>+I16</f>
        <v>15000</v>
      </c>
      <c r="K16" s="189">
        <f>F13-J16</f>
        <v>30000</v>
      </c>
      <c r="L16" s="190"/>
    </row>
    <row r="17" spans="1:12" ht="21">
      <c r="A17" s="183" t="s">
        <v>112</v>
      </c>
      <c r="B17" s="186"/>
      <c r="C17" s="185" t="s">
        <v>61</v>
      </c>
      <c r="D17" s="186"/>
      <c r="E17" s="186"/>
      <c r="F17" s="186"/>
      <c r="G17" s="192"/>
      <c r="H17" s="186"/>
      <c r="I17" s="191">
        <f>F13*H13/100</f>
        <v>22500</v>
      </c>
      <c r="J17" s="191">
        <f>J16+I17</f>
        <v>37500</v>
      </c>
      <c r="K17" s="189">
        <f>F13-J17</f>
        <v>7500</v>
      </c>
      <c r="L17" s="190"/>
    </row>
    <row r="18" spans="1:12" ht="21">
      <c r="A18" s="183" t="s">
        <v>179</v>
      </c>
      <c r="B18" s="195"/>
      <c r="C18" s="185" t="s">
        <v>61</v>
      </c>
      <c r="D18" s="195"/>
      <c r="E18" s="195"/>
      <c r="F18" s="195"/>
      <c r="G18" s="336"/>
      <c r="H18" s="195"/>
      <c r="I18" s="196">
        <v>7499</v>
      </c>
      <c r="J18" s="196">
        <f>+J17+I18</f>
        <v>44999</v>
      </c>
      <c r="K18" s="197">
        <f>+K17-I18</f>
        <v>1</v>
      </c>
      <c r="L18" s="198"/>
    </row>
    <row r="19" spans="1:12" ht="18">
      <c r="A19" s="183" t="s">
        <v>180</v>
      </c>
      <c r="B19" s="195"/>
      <c r="C19" s="195" t="s">
        <v>87</v>
      </c>
      <c r="D19" s="195"/>
      <c r="E19" s="195"/>
      <c r="F19" s="195"/>
      <c r="G19" s="195"/>
      <c r="H19" s="195"/>
      <c r="I19" s="195"/>
      <c r="J19" s="195"/>
      <c r="K19" s="195">
        <v>1</v>
      </c>
      <c r="L19" s="198"/>
    </row>
    <row r="20" spans="1:12" ht="21">
      <c r="A20" s="183"/>
      <c r="B20" s="186"/>
      <c r="C20" s="185"/>
      <c r="D20" s="186"/>
      <c r="E20" s="186"/>
      <c r="F20" s="193"/>
      <c r="G20" s="194"/>
      <c r="H20" s="187"/>
      <c r="I20" s="191"/>
      <c r="J20" s="191"/>
      <c r="K20" s="189"/>
      <c r="L20" s="190"/>
    </row>
    <row r="21" spans="1:12" ht="21">
      <c r="A21" s="223"/>
      <c r="B21" s="224"/>
      <c r="C21" s="225"/>
      <c r="D21" s="224"/>
      <c r="E21" s="224"/>
      <c r="F21" s="226"/>
      <c r="G21" s="227"/>
      <c r="H21" s="228"/>
      <c r="I21" s="229"/>
      <c r="J21" s="229"/>
      <c r="K21" s="230"/>
      <c r="L21" s="231"/>
    </row>
  </sheetData>
  <sheetProtection/>
  <mergeCells count="2">
    <mergeCell ref="A1:L1"/>
    <mergeCell ref="G7:H7"/>
  </mergeCells>
  <printOptions/>
  <pageMargins left="0.29" right="0.31496062992125984" top="0.4724409448818898" bottom="0.31496062992125984" header="0.31496062992125984" footer="0.15748031496062992"/>
  <pageSetup fitToHeight="0" fitToWidth="1" horizontalDpi="600" verticalDpi="600" orientation="landscape" paperSize="9" scale="92" r:id="rId1"/>
  <headerFooter>
    <oddHeader>&amp;Rแผ่นที่ 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38"/>
  <sheetViews>
    <sheetView view="pageBreakPreview" zoomScale="80" zoomScaleSheetLayoutView="80" zoomScalePageLayoutView="0" workbookViewId="0" topLeftCell="A34">
      <selection activeCell="C2" sqref="C2"/>
    </sheetView>
  </sheetViews>
  <sheetFormatPr defaultColWidth="8.140625" defaultRowHeight="15"/>
  <cols>
    <col min="1" max="1" width="9.57421875" style="6" customWidth="1"/>
    <col min="2" max="2" width="12.57421875" style="6" customWidth="1"/>
    <col min="3" max="3" width="23.8515625" style="6" customWidth="1"/>
    <col min="4" max="4" width="7.28125" style="6" customWidth="1"/>
    <col min="5" max="5" width="11.7109375" style="86" customWidth="1"/>
    <col min="6" max="6" width="12.421875" style="6" customWidth="1"/>
    <col min="7" max="7" width="7.28125" style="6" customWidth="1"/>
    <col min="8" max="8" width="7.140625" style="6" customWidth="1"/>
    <col min="9" max="9" width="13.140625" style="340" customWidth="1"/>
    <col min="10" max="11" width="13.8515625" style="340" customWidth="1"/>
    <col min="12" max="12" width="12.140625" style="15" bestFit="1" customWidth="1"/>
    <col min="13" max="13" width="8.140625" style="6" customWidth="1"/>
    <col min="14" max="14" width="10.421875" style="6" bestFit="1" customWidth="1"/>
    <col min="15" max="16384" width="8.140625" style="6" customWidth="1"/>
  </cols>
  <sheetData>
    <row r="1" spans="1:12" ht="28.5">
      <c r="A1" s="359" t="s">
        <v>89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</row>
    <row r="2" spans="1:12" ht="21">
      <c r="A2" s="7" t="s">
        <v>12</v>
      </c>
      <c r="B2" s="7"/>
      <c r="C2" s="7"/>
      <c r="D2" s="7"/>
      <c r="E2" s="8"/>
      <c r="F2" s="7"/>
      <c r="G2" s="7"/>
      <c r="H2" s="7"/>
      <c r="I2" s="337"/>
      <c r="J2" s="337" t="s">
        <v>24</v>
      </c>
      <c r="K2" s="337"/>
      <c r="L2" s="9"/>
    </row>
    <row r="3" spans="1:12" ht="21">
      <c r="A3" s="7" t="s">
        <v>12</v>
      </c>
      <c r="B3" s="7"/>
      <c r="C3" s="7"/>
      <c r="D3" s="7"/>
      <c r="E3" s="8"/>
      <c r="F3" s="7"/>
      <c r="G3" s="7"/>
      <c r="H3" s="7"/>
      <c r="I3" s="337"/>
      <c r="J3" s="337" t="s">
        <v>25</v>
      </c>
      <c r="K3" s="337"/>
      <c r="L3" s="9"/>
    </row>
    <row r="4" spans="1:12" ht="21">
      <c r="A4" s="7" t="s">
        <v>98</v>
      </c>
      <c r="B4" s="7"/>
      <c r="C4" s="7"/>
      <c r="D4" s="7"/>
      <c r="E4" s="8"/>
      <c r="F4" s="7"/>
      <c r="G4" s="7"/>
      <c r="H4" s="7"/>
      <c r="I4" s="337"/>
      <c r="J4" s="337"/>
      <c r="K4" s="337"/>
      <c r="L4" s="9"/>
    </row>
    <row r="5" spans="1:12" ht="21">
      <c r="A5" s="7" t="s">
        <v>90</v>
      </c>
      <c r="B5" s="7"/>
      <c r="C5" s="7"/>
      <c r="D5" s="7"/>
      <c r="E5" s="8"/>
      <c r="F5" s="7"/>
      <c r="G5" s="7"/>
      <c r="H5" s="7"/>
      <c r="I5" s="337"/>
      <c r="J5" s="337"/>
      <c r="K5" s="337"/>
      <c r="L5" s="9"/>
    </row>
    <row r="6" spans="1:12" ht="21">
      <c r="A6" s="7" t="s">
        <v>91</v>
      </c>
      <c r="B6" s="7"/>
      <c r="C6" s="7"/>
      <c r="D6" s="7"/>
      <c r="E6" s="8"/>
      <c r="F6" s="7"/>
      <c r="G6" s="7"/>
      <c r="H6" s="7"/>
      <c r="I6" s="337"/>
      <c r="J6" s="337"/>
      <c r="K6" s="337"/>
      <c r="L6" s="9"/>
    </row>
    <row r="7" spans="1:10" ht="21">
      <c r="A7" s="7" t="s">
        <v>28</v>
      </c>
      <c r="B7" s="10" t="s">
        <v>29</v>
      </c>
      <c r="C7" s="11" t="s">
        <v>30</v>
      </c>
      <c r="D7" s="10" t="s">
        <v>31</v>
      </c>
      <c r="E7" s="12" t="s">
        <v>32</v>
      </c>
      <c r="F7" s="13" t="s">
        <v>33</v>
      </c>
      <c r="G7" s="358" t="s">
        <v>34</v>
      </c>
      <c r="H7" s="358"/>
      <c r="I7" s="338" t="s">
        <v>33</v>
      </c>
      <c r="J7" s="339" t="s">
        <v>35</v>
      </c>
    </row>
    <row r="8" spans="1:12" ht="21">
      <c r="A8" s="7" t="s">
        <v>36</v>
      </c>
      <c r="B8" s="16" t="s">
        <v>31</v>
      </c>
      <c r="C8" s="7" t="s">
        <v>37</v>
      </c>
      <c r="D8" s="10" t="s">
        <v>31</v>
      </c>
      <c r="E8" s="8" t="s">
        <v>38</v>
      </c>
      <c r="F8" s="13" t="s">
        <v>33</v>
      </c>
      <c r="G8" s="17" t="s">
        <v>39</v>
      </c>
      <c r="I8" s="338" t="s">
        <v>33</v>
      </c>
      <c r="J8" s="337" t="s">
        <v>40</v>
      </c>
      <c r="K8" s="341" t="s">
        <v>33</v>
      </c>
      <c r="L8" s="18" t="s">
        <v>41</v>
      </c>
    </row>
    <row r="9" spans="1:12" ht="7.5" customHeight="1">
      <c r="A9" s="7"/>
      <c r="B9" s="7"/>
      <c r="C9" s="7"/>
      <c r="D9" s="7"/>
      <c r="E9" s="8"/>
      <c r="F9" s="7"/>
      <c r="G9" s="7"/>
      <c r="H9" s="7"/>
      <c r="I9" s="337"/>
      <c r="J9" s="337"/>
      <c r="K9" s="337"/>
      <c r="L9" s="9"/>
    </row>
    <row r="10" spans="1:12" ht="21" customHeight="1">
      <c r="A10" s="19" t="s">
        <v>42</v>
      </c>
      <c r="B10" s="20" t="s">
        <v>43</v>
      </c>
      <c r="C10" s="21" t="s">
        <v>3</v>
      </c>
      <c r="D10" s="22" t="s">
        <v>4</v>
      </c>
      <c r="E10" s="23" t="s">
        <v>44</v>
      </c>
      <c r="F10" s="20" t="s">
        <v>45</v>
      </c>
      <c r="G10" s="24" t="s">
        <v>46</v>
      </c>
      <c r="H10" s="22" t="s">
        <v>47</v>
      </c>
      <c r="I10" s="342" t="s">
        <v>48</v>
      </c>
      <c r="J10" s="343" t="s">
        <v>48</v>
      </c>
      <c r="K10" s="344" t="s">
        <v>5</v>
      </c>
      <c r="L10" s="26" t="s">
        <v>2</v>
      </c>
    </row>
    <row r="11" spans="1:12" ht="21" customHeight="1">
      <c r="A11" s="27"/>
      <c r="B11" s="28"/>
      <c r="C11" s="29"/>
      <c r="D11" s="30" t="s">
        <v>49</v>
      </c>
      <c r="E11" s="31" t="s">
        <v>50</v>
      </c>
      <c r="F11" s="28"/>
      <c r="G11" s="32" t="s">
        <v>51</v>
      </c>
      <c r="H11" s="30" t="s">
        <v>52</v>
      </c>
      <c r="I11" s="345" t="s">
        <v>53</v>
      </c>
      <c r="J11" s="346" t="s">
        <v>54</v>
      </c>
      <c r="K11" s="347"/>
      <c r="L11" s="34"/>
    </row>
    <row r="12" spans="1:12" ht="21" customHeight="1">
      <c r="A12" s="27"/>
      <c r="B12" s="28"/>
      <c r="C12" s="29"/>
      <c r="D12" s="30"/>
      <c r="E12" s="31" t="s">
        <v>55</v>
      </c>
      <c r="F12" s="28"/>
      <c r="G12" s="32"/>
      <c r="H12" s="30" t="s">
        <v>56</v>
      </c>
      <c r="I12" s="348"/>
      <c r="J12" s="346"/>
      <c r="K12" s="347"/>
      <c r="L12" s="34"/>
    </row>
    <row r="13" spans="1:12" ht="21" customHeight="1">
      <c r="A13" s="37"/>
      <c r="B13" s="38"/>
      <c r="C13" s="39"/>
      <c r="D13" s="40"/>
      <c r="E13" s="41"/>
      <c r="F13" s="38"/>
      <c r="G13" s="42"/>
      <c r="H13" s="40"/>
      <c r="I13" s="349"/>
      <c r="J13" s="350"/>
      <c r="K13" s="351"/>
      <c r="L13" s="44"/>
    </row>
    <row r="14" spans="1:14" s="1" customFormat="1" ht="21">
      <c r="A14" s="45" t="s">
        <v>92</v>
      </c>
      <c r="B14" s="46"/>
      <c r="C14" s="47" t="s">
        <v>6</v>
      </c>
      <c r="D14" s="48"/>
      <c r="E14" s="49">
        <v>236000</v>
      </c>
      <c r="F14" s="50">
        <f>E14</f>
        <v>236000</v>
      </c>
      <c r="G14" s="51">
        <v>15</v>
      </c>
      <c r="H14" s="52">
        <v>6.65</v>
      </c>
      <c r="I14" s="352" t="s">
        <v>8</v>
      </c>
      <c r="J14" s="352" t="s">
        <v>8</v>
      </c>
      <c r="K14" s="353">
        <f>F14</f>
        <v>236000</v>
      </c>
      <c r="L14" s="93"/>
      <c r="N14" s="1">
        <f>(15733.33*100)/236000</f>
        <v>6.666665254237288</v>
      </c>
    </row>
    <row r="15" spans="1:12" ht="7.5" customHeight="1">
      <c r="A15" s="56"/>
      <c r="B15" s="59"/>
      <c r="C15" s="58"/>
      <c r="D15" s="59"/>
      <c r="E15" s="60"/>
      <c r="F15" s="61"/>
      <c r="G15" s="62"/>
      <c r="H15" s="61"/>
      <c r="I15" s="354"/>
      <c r="J15" s="354"/>
      <c r="K15" s="354"/>
      <c r="L15" s="64"/>
    </row>
    <row r="16" spans="1:14" ht="21">
      <c r="A16" s="56" t="s">
        <v>93</v>
      </c>
      <c r="B16" s="59"/>
      <c r="C16" s="58" t="s">
        <v>181</v>
      </c>
      <c r="D16" s="59"/>
      <c r="E16" s="60"/>
      <c r="F16" s="61"/>
      <c r="G16" s="62"/>
      <c r="H16" s="61"/>
      <c r="I16" s="354">
        <f>F14*H14/100*11/12</f>
        <v>14386.166666666666</v>
      </c>
      <c r="J16" s="354">
        <f>J15+I16</f>
        <v>14386.166666666666</v>
      </c>
      <c r="K16" s="354">
        <f>F14-J16</f>
        <v>221613.83333333334</v>
      </c>
      <c r="L16" s="64"/>
      <c r="N16" s="6">
        <f>(236000*6.67)/100</f>
        <v>15741.2</v>
      </c>
    </row>
    <row r="17" spans="1:14" ht="21">
      <c r="A17" s="56" t="s">
        <v>94</v>
      </c>
      <c r="B17" s="59"/>
      <c r="C17" s="58" t="s">
        <v>61</v>
      </c>
      <c r="D17" s="59"/>
      <c r="E17" s="60"/>
      <c r="F17" s="59"/>
      <c r="G17" s="67"/>
      <c r="H17" s="59"/>
      <c r="I17" s="354">
        <f>F14*H14/100</f>
        <v>15694</v>
      </c>
      <c r="J17" s="354">
        <f>J16+I17</f>
        <v>30080.166666666664</v>
      </c>
      <c r="K17" s="354">
        <f>F14-J17</f>
        <v>205919.83333333334</v>
      </c>
      <c r="L17" s="64"/>
      <c r="N17" s="6">
        <f>(236000*6.666665254)/100</f>
        <v>15733.32999944</v>
      </c>
    </row>
    <row r="18" spans="1:12" ht="21">
      <c r="A18" s="56" t="s">
        <v>95</v>
      </c>
      <c r="B18" s="59"/>
      <c r="C18" s="58" t="s">
        <v>61</v>
      </c>
      <c r="D18" s="59"/>
      <c r="E18" s="60"/>
      <c r="F18" s="63"/>
      <c r="G18" s="67"/>
      <c r="H18" s="59"/>
      <c r="I18" s="354">
        <f>F14*H14/100</f>
        <v>15694</v>
      </c>
      <c r="J18" s="354">
        <f>J17+I18</f>
        <v>45774.166666666664</v>
      </c>
      <c r="K18" s="354">
        <f>F14-J18</f>
        <v>190225.83333333334</v>
      </c>
      <c r="L18" s="64"/>
    </row>
    <row r="19" spans="1:12" ht="21">
      <c r="A19" s="56" t="s">
        <v>96</v>
      </c>
      <c r="B19" s="59"/>
      <c r="C19" s="58" t="s">
        <v>61</v>
      </c>
      <c r="D19" s="59"/>
      <c r="E19" s="60"/>
      <c r="F19" s="63"/>
      <c r="G19" s="67"/>
      <c r="H19" s="59"/>
      <c r="I19" s="354">
        <f>F14*H14/100</f>
        <v>15694</v>
      </c>
      <c r="J19" s="354">
        <f>J18+I19</f>
        <v>61468.166666666664</v>
      </c>
      <c r="K19" s="354">
        <f>F14-J19</f>
        <v>174531.83333333334</v>
      </c>
      <c r="L19" s="64"/>
    </row>
    <row r="20" spans="1:12" ht="21">
      <c r="A20" s="56" t="s">
        <v>97</v>
      </c>
      <c r="B20" s="59"/>
      <c r="C20" s="58" t="s">
        <v>61</v>
      </c>
      <c r="D20" s="59"/>
      <c r="E20" s="60"/>
      <c r="F20" s="63"/>
      <c r="G20" s="67"/>
      <c r="H20" s="59"/>
      <c r="I20" s="354">
        <f>F14*H14/100</f>
        <v>15694</v>
      </c>
      <c r="J20" s="354">
        <f aca="true" t="shared" si="0" ref="J20:J25">J19+I20</f>
        <v>77162.16666666666</v>
      </c>
      <c r="K20" s="354">
        <f>F14-J20</f>
        <v>158837.83333333334</v>
      </c>
      <c r="L20" s="64"/>
    </row>
    <row r="21" spans="1:12" ht="21">
      <c r="A21" s="56" t="s">
        <v>58</v>
      </c>
      <c r="B21" s="59"/>
      <c r="C21" s="58" t="s">
        <v>61</v>
      </c>
      <c r="D21" s="59"/>
      <c r="E21" s="60"/>
      <c r="F21" s="63"/>
      <c r="G21" s="67"/>
      <c r="H21" s="59"/>
      <c r="I21" s="354">
        <f>F14*H14/100</f>
        <v>15694</v>
      </c>
      <c r="J21" s="354">
        <f t="shared" si="0"/>
        <v>92856.16666666666</v>
      </c>
      <c r="K21" s="354">
        <f>F14-J21</f>
        <v>143143.83333333334</v>
      </c>
      <c r="L21" s="64"/>
    </row>
    <row r="22" spans="1:12" ht="21">
      <c r="A22" s="56" t="s">
        <v>60</v>
      </c>
      <c r="B22" s="59"/>
      <c r="C22" s="58" t="s">
        <v>61</v>
      </c>
      <c r="D22" s="59"/>
      <c r="E22" s="60"/>
      <c r="F22" s="63"/>
      <c r="G22" s="67"/>
      <c r="H22" s="59"/>
      <c r="I22" s="354">
        <f>F14*H14/100</f>
        <v>15694</v>
      </c>
      <c r="J22" s="354">
        <f t="shared" si="0"/>
        <v>108550.16666666666</v>
      </c>
      <c r="K22" s="354">
        <f>F14-J22</f>
        <v>127449.83333333334</v>
      </c>
      <c r="L22" s="64"/>
    </row>
    <row r="23" spans="1:12" ht="21">
      <c r="A23" s="56" t="s">
        <v>62</v>
      </c>
      <c r="B23" s="59"/>
      <c r="C23" s="58" t="s">
        <v>61</v>
      </c>
      <c r="D23" s="59"/>
      <c r="E23" s="60"/>
      <c r="F23" s="63"/>
      <c r="G23" s="67"/>
      <c r="H23" s="59"/>
      <c r="I23" s="354">
        <f>F14*H14/100</f>
        <v>15694</v>
      </c>
      <c r="J23" s="354">
        <f t="shared" si="0"/>
        <v>124244.16666666666</v>
      </c>
      <c r="K23" s="354">
        <f>F14-J23</f>
        <v>111755.83333333334</v>
      </c>
      <c r="L23" s="64"/>
    </row>
    <row r="24" spans="1:12" ht="20.25" customHeight="1">
      <c r="A24" s="56" t="s">
        <v>63</v>
      </c>
      <c r="B24" s="59"/>
      <c r="C24" s="58" t="s">
        <v>61</v>
      </c>
      <c r="D24" s="59"/>
      <c r="E24" s="60"/>
      <c r="F24" s="63"/>
      <c r="G24" s="67"/>
      <c r="H24" s="59"/>
      <c r="I24" s="354">
        <f>F14*H14/100</f>
        <v>15694</v>
      </c>
      <c r="J24" s="354">
        <f t="shared" si="0"/>
        <v>139938.16666666666</v>
      </c>
      <c r="K24" s="354">
        <f>F14-J24</f>
        <v>96061.83333333334</v>
      </c>
      <c r="L24" s="64"/>
    </row>
    <row r="25" spans="1:12" ht="21">
      <c r="A25" s="56" t="s">
        <v>64</v>
      </c>
      <c r="B25" s="59"/>
      <c r="C25" s="58" t="s">
        <v>61</v>
      </c>
      <c r="D25" s="59"/>
      <c r="E25" s="60"/>
      <c r="F25" s="63"/>
      <c r="G25" s="67"/>
      <c r="H25" s="59"/>
      <c r="I25" s="354">
        <f>F14*H14/100</f>
        <v>15694</v>
      </c>
      <c r="J25" s="354">
        <f t="shared" si="0"/>
        <v>155632.16666666666</v>
      </c>
      <c r="K25" s="354">
        <f>F14-J25</f>
        <v>80367.83333333334</v>
      </c>
      <c r="L25" s="64"/>
    </row>
    <row r="26" spans="1:12" ht="21">
      <c r="A26" s="56" t="s">
        <v>65</v>
      </c>
      <c r="B26" s="59"/>
      <c r="C26" s="58" t="s">
        <v>61</v>
      </c>
      <c r="D26" s="59"/>
      <c r="E26" s="60"/>
      <c r="F26" s="63"/>
      <c r="G26" s="67"/>
      <c r="H26" s="59"/>
      <c r="I26" s="354">
        <f>F14*H14/100</f>
        <v>15694</v>
      </c>
      <c r="J26" s="354">
        <f aca="true" t="shared" si="1" ref="J26:J31">J25+I26</f>
        <v>171326.16666666666</v>
      </c>
      <c r="K26" s="354">
        <f>+F14-J26</f>
        <v>64673.83333333334</v>
      </c>
      <c r="L26" s="64"/>
    </row>
    <row r="27" spans="1:12" ht="21">
      <c r="A27" s="56" t="s">
        <v>66</v>
      </c>
      <c r="B27" s="59"/>
      <c r="C27" s="58" t="s">
        <v>61</v>
      </c>
      <c r="D27" s="59"/>
      <c r="E27" s="60"/>
      <c r="F27" s="63"/>
      <c r="G27" s="67"/>
      <c r="H27" s="59"/>
      <c r="I27" s="354">
        <f>F14*H14/100</f>
        <v>15694</v>
      </c>
      <c r="J27" s="354">
        <f t="shared" si="1"/>
        <v>187020.16666666666</v>
      </c>
      <c r="K27" s="354">
        <f>+F14-J27</f>
        <v>48979.83333333334</v>
      </c>
      <c r="L27" s="64"/>
    </row>
    <row r="28" spans="1:12" ht="20.25" customHeight="1">
      <c r="A28" s="56" t="s">
        <v>67</v>
      </c>
      <c r="B28" s="59"/>
      <c r="C28" s="58" t="s">
        <v>61</v>
      </c>
      <c r="D28" s="59"/>
      <c r="E28" s="60"/>
      <c r="F28" s="63"/>
      <c r="G28" s="67"/>
      <c r="H28" s="59"/>
      <c r="I28" s="354">
        <f>F14*H14/100</f>
        <v>15694</v>
      </c>
      <c r="J28" s="354">
        <f t="shared" si="1"/>
        <v>202714.16666666666</v>
      </c>
      <c r="K28" s="354">
        <f>+F14-J28</f>
        <v>33285.83333333334</v>
      </c>
      <c r="L28" s="64"/>
    </row>
    <row r="29" spans="1:12" ht="21">
      <c r="A29" s="56" t="s">
        <v>68</v>
      </c>
      <c r="B29" s="59"/>
      <c r="C29" s="58" t="s">
        <v>61</v>
      </c>
      <c r="D29" s="59"/>
      <c r="E29" s="60"/>
      <c r="F29" s="63"/>
      <c r="G29" s="67"/>
      <c r="H29" s="59"/>
      <c r="I29" s="354">
        <f>F14*H14/100</f>
        <v>15694</v>
      </c>
      <c r="J29" s="354">
        <f t="shared" si="1"/>
        <v>218408.16666666666</v>
      </c>
      <c r="K29" s="354">
        <f>+F14-J29</f>
        <v>17591.833333333343</v>
      </c>
      <c r="L29" s="64"/>
    </row>
    <row r="30" spans="1:12" ht="21">
      <c r="A30" s="56" t="s">
        <v>69</v>
      </c>
      <c r="B30" s="59"/>
      <c r="C30" s="58" t="s">
        <v>61</v>
      </c>
      <c r="D30" s="59"/>
      <c r="E30" s="60"/>
      <c r="F30" s="63"/>
      <c r="G30" s="67"/>
      <c r="H30" s="59"/>
      <c r="I30" s="354">
        <f>F14*H14/100</f>
        <v>15694</v>
      </c>
      <c r="J30" s="354">
        <f t="shared" si="1"/>
        <v>234102.16666666666</v>
      </c>
      <c r="K30" s="354">
        <f>+F14-J30</f>
        <v>1897.833333333343</v>
      </c>
      <c r="L30" s="64"/>
    </row>
    <row r="31" spans="1:12" ht="21">
      <c r="A31" s="56" t="s">
        <v>70</v>
      </c>
      <c r="B31" s="59"/>
      <c r="C31" s="58" t="s">
        <v>61</v>
      </c>
      <c r="D31" s="59"/>
      <c r="E31" s="60"/>
      <c r="F31" s="63"/>
      <c r="G31" s="67"/>
      <c r="H31" s="59"/>
      <c r="I31" s="354">
        <v>1896.83</v>
      </c>
      <c r="J31" s="354">
        <f t="shared" si="1"/>
        <v>235998.99666666664</v>
      </c>
      <c r="K31" s="354">
        <f>+F14-J31</f>
        <v>1.0033333333558403</v>
      </c>
      <c r="L31" s="64"/>
    </row>
    <row r="32" spans="1:12" ht="18">
      <c r="A32" s="56" t="s">
        <v>71</v>
      </c>
      <c r="B32" s="68"/>
      <c r="C32" s="68" t="s">
        <v>87</v>
      </c>
      <c r="D32" s="68"/>
      <c r="E32" s="69"/>
      <c r="F32" s="68"/>
      <c r="G32" s="68"/>
      <c r="H32" s="68"/>
      <c r="I32" s="355"/>
      <c r="J32" s="355"/>
      <c r="K32" s="355">
        <v>1</v>
      </c>
      <c r="L32" s="72"/>
    </row>
    <row r="33" spans="1:12" ht="21">
      <c r="A33" s="76"/>
      <c r="B33" s="77"/>
      <c r="C33" s="78"/>
      <c r="D33" s="77"/>
      <c r="E33" s="79"/>
      <c r="F33" s="80"/>
      <c r="G33" s="81"/>
      <c r="H33" s="82"/>
      <c r="I33" s="356"/>
      <c r="J33" s="356"/>
      <c r="K33" s="356"/>
      <c r="L33" s="85"/>
    </row>
    <row r="38" ht="18">
      <c r="E38" s="86">
        <f>SUM(E1:E36)</f>
        <v>236000</v>
      </c>
    </row>
  </sheetData>
  <sheetProtection/>
  <mergeCells count="2">
    <mergeCell ref="A1:L1"/>
    <mergeCell ref="G7:H7"/>
  </mergeCells>
  <printOptions/>
  <pageMargins left="0.29" right="0.31496062992125984" top="0.4724409448818898" bottom="0.31496062992125984" header="0.31496062992125984" footer="0.15748031496062992"/>
  <pageSetup fitToHeight="0" fitToWidth="1" horizontalDpi="600" verticalDpi="600" orientation="landscape" paperSize="9" scale="81" r:id="rId1"/>
  <headerFooter>
    <oddHeader>&amp;Rแผ่นที่ 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52"/>
  <sheetViews>
    <sheetView view="pageBreakPreview" zoomScale="60" zoomScaleNormal="60" zoomScalePageLayoutView="0" workbookViewId="0" topLeftCell="A39">
      <selection activeCell="A51" sqref="A51:IV197"/>
    </sheetView>
  </sheetViews>
  <sheetFormatPr defaultColWidth="8.140625" defaultRowHeight="15"/>
  <cols>
    <col min="1" max="1" width="19.140625" style="2" customWidth="1"/>
    <col min="2" max="2" width="18.140625" style="2" customWidth="1"/>
    <col min="3" max="3" width="41.28125" style="2" customWidth="1"/>
    <col min="4" max="5" width="14.00390625" style="2" customWidth="1"/>
    <col min="6" max="6" width="15.140625" style="2" customWidth="1"/>
    <col min="7" max="7" width="11.28125" style="2" customWidth="1"/>
    <col min="8" max="8" width="13.57421875" style="2" customWidth="1"/>
    <col min="9" max="11" width="23.8515625" style="2" customWidth="1"/>
    <col min="12" max="12" width="25.421875" style="153" customWidth="1"/>
    <col min="13" max="13" width="9.8515625" style="144" bestFit="1" customWidth="1"/>
    <col min="14" max="16384" width="8.140625" style="2" customWidth="1"/>
  </cols>
  <sheetData>
    <row r="1" spans="1:12" s="144" customFormat="1" ht="28.5">
      <c r="A1" s="361" t="s">
        <v>89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</row>
    <row r="2" spans="1:12" s="144" customFormat="1" ht="21">
      <c r="A2" s="3" t="s">
        <v>12</v>
      </c>
      <c r="B2" s="3"/>
      <c r="C2" s="3"/>
      <c r="D2" s="3"/>
      <c r="E2" s="3"/>
      <c r="F2" s="3"/>
      <c r="G2" s="3"/>
      <c r="H2" s="3"/>
      <c r="I2" s="3"/>
      <c r="J2" s="3" t="s">
        <v>24</v>
      </c>
      <c r="K2" s="3"/>
      <c r="L2" s="145"/>
    </row>
    <row r="3" spans="1:12" s="144" customFormat="1" ht="21">
      <c r="A3" s="3" t="s">
        <v>12</v>
      </c>
      <c r="B3" s="3"/>
      <c r="C3" s="3"/>
      <c r="D3" s="3"/>
      <c r="E3" s="3"/>
      <c r="F3" s="3"/>
      <c r="G3" s="3"/>
      <c r="H3" s="3"/>
      <c r="I3" s="3"/>
      <c r="J3" s="3" t="s">
        <v>25</v>
      </c>
      <c r="K3" s="3"/>
      <c r="L3" s="145"/>
    </row>
    <row r="4" spans="1:12" s="144" customFormat="1" ht="21">
      <c r="A4" s="3" t="s">
        <v>121</v>
      </c>
      <c r="B4" s="3"/>
      <c r="C4" s="3"/>
      <c r="D4" s="3"/>
      <c r="E4" s="3"/>
      <c r="F4" s="3"/>
      <c r="G4" s="3"/>
      <c r="H4" s="3"/>
      <c r="I4" s="3"/>
      <c r="J4" s="3"/>
      <c r="K4" s="3"/>
      <c r="L4" s="145"/>
    </row>
    <row r="5" spans="1:12" s="144" customFormat="1" ht="21">
      <c r="A5" s="3" t="s">
        <v>122</v>
      </c>
      <c r="B5" s="3"/>
      <c r="C5" s="3"/>
      <c r="D5" s="3"/>
      <c r="E5" s="3"/>
      <c r="F5" s="3"/>
      <c r="G5" s="3"/>
      <c r="H5" s="3"/>
      <c r="I5" s="3"/>
      <c r="J5" s="3"/>
      <c r="K5" s="3"/>
      <c r="L5" s="145"/>
    </row>
    <row r="6" spans="1:12" ht="21">
      <c r="A6" s="3" t="s">
        <v>114</v>
      </c>
      <c r="B6" s="3"/>
      <c r="C6" s="3"/>
      <c r="D6" s="3"/>
      <c r="E6" s="3"/>
      <c r="F6" s="3"/>
      <c r="G6" s="3"/>
      <c r="H6" s="3"/>
      <c r="I6" s="3"/>
      <c r="J6" s="3"/>
      <c r="K6" s="3"/>
      <c r="L6" s="145"/>
    </row>
    <row r="7" spans="1:10" ht="21">
      <c r="A7" s="3" t="s">
        <v>28</v>
      </c>
      <c r="B7" s="146" t="s">
        <v>99</v>
      </c>
      <c r="C7" s="147" t="s">
        <v>30</v>
      </c>
      <c r="D7" s="148" t="s">
        <v>31</v>
      </c>
      <c r="E7" s="149" t="s">
        <v>32</v>
      </c>
      <c r="F7" s="151" t="s">
        <v>33</v>
      </c>
      <c r="G7" s="360" t="s">
        <v>34</v>
      </c>
      <c r="H7" s="360"/>
      <c r="I7" s="151" t="s">
        <v>33</v>
      </c>
      <c r="J7" s="152" t="s">
        <v>35</v>
      </c>
    </row>
    <row r="8" spans="1:12" ht="21">
      <c r="A8" s="3" t="s">
        <v>36</v>
      </c>
      <c r="B8" s="146" t="s">
        <v>99</v>
      </c>
      <c r="C8" s="3" t="s">
        <v>37</v>
      </c>
      <c r="D8" s="148" t="s">
        <v>31</v>
      </c>
      <c r="E8" s="3" t="s">
        <v>38</v>
      </c>
      <c r="F8" s="151" t="s">
        <v>33</v>
      </c>
      <c r="G8" s="154" t="s">
        <v>39</v>
      </c>
      <c r="I8" s="151" t="s">
        <v>33</v>
      </c>
      <c r="J8" s="3" t="s">
        <v>40</v>
      </c>
      <c r="K8" s="150" t="s">
        <v>33</v>
      </c>
      <c r="L8" s="155" t="s">
        <v>41</v>
      </c>
    </row>
    <row r="9" spans="1:12" ht="7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145"/>
    </row>
    <row r="10" spans="1:12" ht="21" customHeight="1">
      <c r="A10" s="156" t="s">
        <v>42</v>
      </c>
      <c r="B10" s="157" t="s">
        <v>43</v>
      </c>
      <c r="C10" s="158" t="s">
        <v>3</v>
      </c>
      <c r="D10" s="159" t="s">
        <v>4</v>
      </c>
      <c r="E10" s="160" t="s">
        <v>44</v>
      </c>
      <c r="F10" s="157" t="s">
        <v>45</v>
      </c>
      <c r="G10" s="161" t="s">
        <v>46</v>
      </c>
      <c r="H10" s="159" t="s">
        <v>47</v>
      </c>
      <c r="I10" s="161" t="s">
        <v>48</v>
      </c>
      <c r="J10" s="159" t="s">
        <v>48</v>
      </c>
      <c r="K10" s="162" t="s">
        <v>5</v>
      </c>
      <c r="L10" s="163" t="s">
        <v>2</v>
      </c>
    </row>
    <row r="11" spans="1:12" ht="21" customHeight="1">
      <c r="A11" s="164"/>
      <c r="B11" s="165"/>
      <c r="C11" s="166"/>
      <c r="D11" s="167" t="s">
        <v>49</v>
      </c>
      <c r="E11" s="168" t="s">
        <v>50</v>
      </c>
      <c r="F11" s="165"/>
      <c r="G11" s="169" t="s">
        <v>51</v>
      </c>
      <c r="H11" s="167" t="s">
        <v>52</v>
      </c>
      <c r="I11" s="169" t="s">
        <v>53</v>
      </c>
      <c r="J11" s="167" t="s">
        <v>54</v>
      </c>
      <c r="K11" s="170"/>
      <c r="L11" s="171"/>
    </row>
    <row r="12" spans="1:12" ht="21" customHeight="1">
      <c r="A12" s="164"/>
      <c r="B12" s="165"/>
      <c r="C12" s="166"/>
      <c r="D12" s="167"/>
      <c r="E12" s="168" t="s">
        <v>55</v>
      </c>
      <c r="F12" s="165"/>
      <c r="G12" s="169"/>
      <c r="H12" s="167" t="s">
        <v>56</v>
      </c>
      <c r="I12" s="172"/>
      <c r="J12" s="173"/>
      <c r="K12" s="170"/>
      <c r="L12" s="171"/>
    </row>
    <row r="13" spans="1:13" ht="21">
      <c r="A13" s="174" t="s">
        <v>9</v>
      </c>
      <c r="B13" s="175"/>
      <c r="C13" s="5" t="s">
        <v>123</v>
      </c>
      <c r="D13" s="176" t="s">
        <v>115</v>
      </c>
      <c r="E13" s="177">
        <v>18000</v>
      </c>
      <c r="F13" s="177">
        <f>E13</f>
        <v>18000</v>
      </c>
      <c r="G13" s="178">
        <v>8</v>
      </c>
      <c r="H13" s="179">
        <f>100/G13</f>
        <v>12.5</v>
      </c>
      <c r="I13" s="180" t="s">
        <v>8</v>
      </c>
      <c r="J13" s="180" t="s">
        <v>8</v>
      </c>
      <c r="K13" s="181">
        <f>F13</f>
        <v>18000</v>
      </c>
      <c r="L13" s="221">
        <v>100000078131</v>
      </c>
      <c r="M13" s="144">
        <f>+E13</f>
        <v>18000</v>
      </c>
    </row>
    <row r="14" spans="1:12" ht="21">
      <c r="A14" s="183"/>
      <c r="B14" s="184"/>
      <c r="C14" s="185"/>
      <c r="D14" s="186"/>
      <c r="E14" s="186" t="s">
        <v>12</v>
      </c>
      <c r="F14" s="187"/>
      <c r="G14" s="188"/>
      <c r="H14" s="187"/>
      <c r="I14" s="187"/>
      <c r="J14" s="187"/>
      <c r="K14" s="189"/>
      <c r="L14" s="190"/>
    </row>
    <row r="15" spans="1:12" ht="21">
      <c r="A15" s="183" t="s">
        <v>100</v>
      </c>
      <c r="B15" s="186"/>
      <c r="C15" s="185" t="s">
        <v>120</v>
      </c>
      <c r="D15" s="186"/>
      <c r="E15" s="186"/>
      <c r="F15" s="187"/>
      <c r="G15" s="188"/>
      <c r="H15" s="187"/>
      <c r="I15" s="191">
        <f>F13*H13/100*7/12</f>
        <v>1312.5</v>
      </c>
      <c r="J15" s="191">
        <f>I15</f>
        <v>1312.5</v>
      </c>
      <c r="K15" s="189">
        <f>F13-J15</f>
        <v>16687.5</v>
      </c>
      <c r="L15" s="190"/>
    </row>
    <row r="16" spans="1:12" ht="21">
      <c r="A16" s="183" t="s">
        <v>101</v>
      </c>
      <c r="B16" s="186"/>
      <c r="C16" s="185" t="s">
        <v>61</v>
      </c>
      <c r="D16" s="186"/>
      <c r="E16" s="186"/>
      <c r="F16" s="186"/>
      <c r="G16" s="192"/>
      <c r="H16" s="186"/>
      <c r="I16" s="191">
        <f>F13*H13/100</f>
        <v>2250</v>
      </c>
      <c r="J16" s="191">
        <f aca="true" t="shared" si="0" ref="J16:J22">J15+I16</f>
        <v>3562.5</v>
      </c>
      <c r="K16" s="189">
        <f>F13-J16</f>
        <v>14437.5</v>
      </c>
      <c r="L16" s="190"/>
    </row>
    <row r="17" spans="1:12" s="144" customFormat="1" ht="21">
      <c r="A17" s="183" t="s">
        <v>119</v>
      </c>
      <c r="B17" s="186"/>
      <c r="C17" s="185" t="s">
        <v>61</v>
      </c>
      <c r="D17" s="186"/>
      <c r="E17" s="191"/>
      <c r="F17" s="189"/>
      <c r="G17" s="192"/>
      <c r="H17" s="186"/>
      <c r="I17" s="191">
        <f>F13*H13/100</f>
        <v>2250</v>
      </c>
      <c r="J17" s="191">
        <f t="shared" si="0"/>
        <v>5812.5</v>
      </c>
      <c r="K17" s="189">
        <f>F13-J17</f>
        <v>12187.5</v>
      </c>
      <c r="L17" s="190"/>
    </row>
    <row r="18" spans="1:12" s="144" customFormat="1" ht="21">
      <c r="A18" s="183" t="s">
        <v>103</v>
      </c>
      <c r="B18" s="186"/>
      <c r="C18" s="185" t="s">
        <v>61</v>
      </c>
      <c r="D18" s="186"/>
      <c r="E18" s="191"/>
      <c r="F18" s="189"/>
      <c r="G18" s="192"/>
      <c r="H18" s="186"/>
      <c r="I18" s="191">
        <f>I17</f>
        <v>2250</v>
      </c>
      <c r="J18" s="191">
        <f t="shared" si="0"/>
        <v>8062.5</v>
      </c>
      <c r="K18" s="189">
        <f>F13-J18</f>
        <v>9937.5</v>
      </c>
      <c r="L18" s="190"/>
    </row>
    <row r="19" spans="1:12" s="144" customFormat="1" ht="21">
      <c r="A19" s="183" t="s">
        <v>104</v>
      </c>
      <c r="B19" s="186"/>
      <c r="C19" s="185" t="s">
        <v>61</v>
      </c>
      <c r="D19" s="186"/>
      <c r="E19" s="191"/>
      <c r="F19" s="189"/>
      <c r="G19" s="192"/>
      <c r="H19" s="186"/>
      <c r="I19" s="191">
        <f>I18</f>
        <v>2250</v>
      </c>
      <c r="J19" s="191">
        <f t="shared" si="0"/>
        <v>10312.5</v>
      </c>
      <c r="K19" s="189">
        <f>F13-J19</f>
        <v>7687.5</v>
      </c>
      <c r="L19" s="190"/>
    </row>
    <row r="20" spans="1:12" s="144" customFormat="1" ht="21">
      <c r="A20" s="183" t="s">
        <v>105</v>
      </c>
      <c r="B20" s="186"/>
      <c r="C20" s="185" t="s">
        <v>61</v>
      </c>
      <c r="D20" s="186"/>
      <c r="E20" s="191"/>
      <c r="F20" s="189"/>
      <c r="G20" s="192"/>
      <c r="H20" s="186"/>
      <c r="I20" s="191">
        <f>I19</f>
        <v>2250</v>
      </c>
      <c r="J20" s="191">
        <f t="shared" si="0"/>
        <v>12562.5</v>
      </c>
      <c r="K20" s="189">
        <f>F13-J20</f>
        <v>5437.5</v>
      </c>
      <c r="L20" s="190"/>
    </row>
    <row r="21" spans="1:12" s="144" customFormat="1" ht="21">
      <c r="A21" s="183" t="s">
        <v>106</v>
      </c>
      <c r="B21" s="186"/>
      <c r="C21" s="185" t="s">
        <v>61</v>
      </c>
      <c r="D21" s="186"/>
      <c r="E21" s="191"/>
      <c r="F21" s="189"/>
      <c r="G21" s="192"/>
      <c r="H21" s="186"/>
      <c r="I21" s="191">
        <f>I20</f>
        <v>2250</v>
      </c>
      <c r="J21" s="191">
        <f t="shared" si="0"/>
        <v>14812.5</v>
      </c>
      <c r="K21" s="189">
        <v>3187</v>
      </c>
      <c r="L21" s="190"/>
    </row>
    <row r="22" spans="1:12" s="144" customFormat="1" ht="21">
      <c r="A22" s="222" t="s">
        <v>107</v>
      </c>
      <c r="B22" s="186"/>
      <c r="C22" s="185" t="s">
        <v>61</v>
      </c>
      <c r="D22" s="186"/>
      <c r="E22" s="191"/>
      <c r="F22" s="189"/>
      <c r="G22" s="192"/>
      <c r="H22" s="186"/>
      <c r="I22" s="191">
        <f>I21</f>
        <v>2250</v>
      </c>
      <c r="J22" s="191">
        <f t="shared" si="0"/>
        <v>17062.5</v>
      </c>
      <c r="K22" s="189">
        <v>937</v>
      </c>
      <c r="L22" s="190"/>
    </row>
    <row r="23" spans="1:12" s="144" customFormat="1" ht="21">
      <c r="A23" s="222" t="s">
        <v>108</v>
      </c>
      <c r="B23" s="186"/>
      <c r="C23" s="185" t="s">
        <v>61</v>
      </c>
      <c r="D23" s="186"/>
      <c r="E23" s="191"/>
      <c r="F23" s="189"/>
      <c r="G23" s="192"/>
      <c r="H23" s="186"/>
      <c r="I23" s="191">
        <v>936</v>
      </c>
      <c r="J23" s="191">
        <v>17999</v>
      </c>
      <c r="K23" s="189">
        <f>F13-J23</f>
        <v>1</v>
      </c>
      <c r="L23" s="190"/>
    </row>
    <row r="24" spans="1:12" s="144" customFormat="1" ht="18">
      <c r="A24" s="222" t="s">
        <v>109</v>
      </c>
      <c r="B24" s="186"/>
      <c r="C24" s="186" t="s">
        <v>87</v>
      </c>
      <c r="D24" s="186"/>
      <c r="E24" s="186"/>
      <c r="F24" s="186"/>
      <c r="G24" s="186"/>
      <c r="H24" s="186"/>
      <c r="I24" s="186"/>
      <c r="J24" s="186"/>
      <c r="K24" s="186">
        <v>1</v>
      </c>
      <c r="L24" s="190"/>
    </row>
    <row r="25" spans="1:12" s="144" customFormat="1" ht="21">
      <c r="A25" s="183"/>
      <c r="B25" s="186"/>
      <c r="C25" s="185"/>
      <c r="D25" s="186"/>
      <c r="E25" s="186"/>
      <c r="F25" s="193"/>
      <c r="G25" s="194"/>
      <c r="H25" s="187"/>
      <c r="I25" s="191"/>
      <c r="J25" s="191"/>
      <c r="K25" s="189"/>
      <c r="L25" s="190"/>
    </row>
    <row r="26" spans="1:12" s="144" customFormat="1" ht="21">
      <c r="A26" s="183"/>
      <c r="B26" s="186"/>
      <c r="C26" s="185"/>
      <c r="D26" s="186"/>
      <c r="E26" s="186"/>
      <c r="F26" s="193"/>
      <c r="G26" s="194"/>
      <c r="H26" s="187"/>
      <c r="I26" s="191"/>
      <c r="J26" s="191"/>
      <c r="K26" s="189"/>
      <c r="L26" s="190"/>
    </row>
    <row r="27" spans="1:12" s="144" customFormat="1" ht="21">
      <c r="A27" s="183"/>
      <c r="B27" s="186"/>
      <c r="C27" s="185"/>
      <c r="D27" s="186"/>
      <c r="E27" s="186"/>
      <c r="F27" s="193"/>
      <c r="G27" s="194"/>
      <c r="H27" s="187"/>
      <c r="I27" s="191"/>
      <c r="J27" s="191"/>
      <c r="K27" s="189"/>
      <c r="L27" s="190"/>
    </row>
    <row r="28" spans="1:12" s="144" customFormat="1" ht="21">
      <c r="A28" s="183"/>
      <c r="B28" s="186"/>
      <c r="C28" s="185"/>
      <c r="D28" s="186"/>
      <c r="E28" s="186"/>
      <c r="F28" s="193"/>
      <c r="G28" s="194"/>
      <c r="H28" s="187"/>
      <c r="I28" s="191"/>
      <c r="J28" s="191"/>
      <c r="K28" s="189"/>
      <c r="L28" s="190"/>
    </row>
    <row r="29" spans="1:12" s="144" customFormat="1" ht="21">
      <c r="A29" s="183"/>
      <c r="B29" s="186"/>
      <c r="C29" s="185"/>
      <c r="D29" s="186"/>
      <c r="E29" s="186"/>
      <c r="F29" s="193"/>
      <c r="G29" s="194"/>
      <c r="H29" s="187"/>
      <c r="I29" s="191"/>
      <c r="J29" s="191"/>
      <c r="K29" s="189"/>
      <c r="L29" s="190"/>
    </row>
    <row r="30" spans="1:12" s="144" customFormat="1" ht="21">
      <c r="A30" s="183"/>
      <c r="B30" s="186"/>
      <c r="C30" s="185"/>
      <c r="D30" s="186"/>
      <c r="E30" s="186"/>
      <c r="F30" s="193"/>
      <c r="G30" s="194"/>
      <c r="H30" s="187"/>
      <c r="I30" s="191"/>
      <c r="J30" s="191"/>
      <c r="K30" s="189"/>
      <c r="L30" s="190"/>
    </row>
    <row r="31" spans="1:12" s="144" customFormat="1" ht="21">
      <c r="A31" s="183"/>
      <c r="B31" s="186"/>
      <c r="C31" s="185"/>
      <c r="D31" s="186"/>
      <c r="E31" s="186"/>
      <c r="F31" s="193"/>
      <c r="G31" s="194"/>
      <c r="H31" s="187"/>
      <c r="I31" s="191"/>
      <c r="J31" s="191"/>
      <c r="K31" s="189"/>
      <c r="L31" s="190"/>
    </row>
    <row r="32" spans="1:12" s="144" customFormat="1" ht="21">
      <c r="A32" s="183"/>
      <c r="B32" s="186"/>
      <c r="C32" s="185"/>
      <c r="D32" s="186"/>
      <c r="E32" s="186"/>
      <c r="F32" s="193"/>
      <c r="G32" s="194"/>
      <c r="H32" s="187"/>
      <c r="I32" s="191"/>
      <c r="J32" s="191"/>
      <c r="K32" s="189"/>
      <c r="L32" s="190"/>
    </row>
    <row r="33" spans="1:12" s="144" customFormat="1" ht="21">
      <c r="A33" s="183"/>
      <c r="B33" s="186"/>
      <c r="C33" s="185"/>
      <c r="D33" s="186"/>
      <c r="E33" s="186"/>
      <c r="F33" s="193"/>
      <c r="G33" s="194"/>
      <c r="H33" s="187"/>
      <c r="I33" s="191"/>
      <c r="J33" s="191"/>
      <c r="K33" s="189"/>
      <c r="L33" s="190"/>
    </row>
    <row r="34" spans="1:12" s="144" customFormat="1" ht="21">
      <c r="A34" s="223"/>
      <c r="B34" s="224"/>
      <c r="C34" s="225"/>
      <c r="D34" s="224"/>
      <c r="E34" s="224"/>
      <c r="F34" s="226"/>
      <c r="G34" s="227"/>
      <c r="H34" s="228"/>
      <c r="I34" s="229"/>
      <c r="J34" s="229"/>
      <c r="K34" s="230"/>
      <c r="L34" s="231"/>
    </row>
    <row r="51" spans="1:12" s="144" customFormat="1" ht="21">
      <c r="A51" s="232"/>
      <c r="B51" s="199"/>
      <c r="C51" s="4"/>
      <c r="D51" s="199"/>
      <c r="E51" s="199"/>
      <c r="F51" s="233"/>
      <c r="G51" s="234"/>
      <c r="H51" s="235"/>
      <c r="I51" s="236"/>
      <c r="J51" s="236"/>
      <c r="K51" s="237"/>
      <c r="L51" s="200"/>
    </row>
    <row r="52" spans="1:12" s="144" customFormat="1" ht="21">
      <c r="A52" s="232"/>
      <c r="B52" s="199"/>
      <c r="C52" s="4"/>
      <c r="D52" s="199"/>
      <c r="E52" s="199"/>
      <c r="F52" s="233"/>
      <c r="G52" s="234"/>
      <c r="H52" s="235"/>
      <c r="I52" s="236"/>
      <c r="J52" s="236"/>
      <c r="K52" s="237"/>
      <c r="L52" s="200"/>
    </row>
  </sheetData>
  <sheetProtection/>
  <mergeCells count="2">
    <mergeCell ref="A1:L1"/>
    <mergeCell ref="G7:H7"/>
  </mergeCells>
  <printOptions/>
  <pageMargins left="0.29" right="0.31496062992125984" top="0.38" bottom="0.31496062992125984" header="0.17" footer="0.15748031496062992"/>
  <pageSetup fitToHeight="0" fitToWidth="1" horizontalDpi="600" verticalDpi="600" orientation="landscape" paperSize="9" scale="52" r:id="rId1"/>
  <headerFooter>
    <oddHeader>&amp;Rแผ่นที่ 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24"/>
  <sheetViews>
    <sheetView view="pageBreakPreview" zoomScale="60" zoomScalePageLayoutView="0" workbookViewId="0" topLeftCell="A24">
      <selection activeCell="A35" sqref="A35:IV61"/>
    </sheetView>
  </sheetViews>
  <sheetFormatPr defaultColWidth="8.140625" defaultRowHeight="15"/>
  <cols>
    <col min="1" max="1" width="9.00390625" style="6" customWidth="1"/>
    <col min="2" max="2" width="12.57421875" style="6" customWidth="1"/>
    <col min="3" max="3" width="25.57421875" style="6" customWidth="1"/>
    <col min="4" max="4" width="7.28125" style="6" customWidth="1"/>
    <col min="5" max="5" width="11.7109375" style="260" customWidth="1"/>
    <col min="6" max="7" width="11.7109375" style="6" customWidth="1"/>
    <col min="8" max="8" width="12.421875" style="260" customWidth="1"/>
    <col min="9" max="9" width="7.28125" style="6" customWidth="1"/>
    <col min="10" max="10" width="7.140625" style="6" customWidth="1"/>
    <col min="11" max="11" width="13.140625" style="6" customWidth="1"/>
    <col min="12" max="13" width="13.8515625" style="6" customWidth="1"/>
    <col min="14" max="14" width="12.140625" style="15" bestFit="1" customWidth="1"/>
    <col min="15" max="16384" width="8.140625" style="6" customWidth="1"/>
  </cols>
  <sheetData>
    <row r="1" spans="1:14" ht="28.5">
      <c r="A1" s="362" t="s">
        <v>23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</row>
    <row r="2" spans="1:14" ht="21">
      <c r="A2" s="7" t="s">
        <v>12</v>
      </c>
      <c r="B2" s="7"/>
      <c r="C2" s="7"/>
      <c r="D2" s="7"/>
      <c r="E2" s="247"/>
      <c r="F2" s="7"/>
      <c r="G2" s="7"/>
      <c r="H2" s="247"/>
      <c r="I2" s="7"/>
      <c r="J2" s="7"/>
      <c r="K2" s="7"/>
      <c r="L2" s="7" t="s">
        <v>24</v>
      </c>
      <c r="M2" s="7"/>
      <c r="N2" s="9"/>
    </row>
    <row r="3" spans="1:14" ht="21">
      <c r="A3" s="7" t="s">
        <v>12</v>
      </c>
      <c r="B3" s="7"/>
      <c r="C3" s="7"/>
      <c r="D3" s="7"/>
      <c r="E3" s="247"/>
      <c r="F3" s="7"/>
      <c r="G3" s="7"/>
      <c r="H3" s="247"/>
      <c r="I3" s="7"/>
      <c r="J3" s="7"/>
      <c r="K3" s="7"/>
      <c r="L3" s="7" t="s">
        <v>25</v>
      </c>
      <c r="M3" s="7"/>
      <c r="N3" s="9"/>
    </row>
    <row r="4" spans="1:14" ht="21">
      <c r="A4" s="7" t="s">
        <v>144</v>
      </c>
      <c r="B4" s="7"/>
      <c r="C4" s="7"/>
      <c r="D4" s="7"/>
      <c r="E4" s="247"/>
      <c r="F4" s="7"/>
      <c r="G4" s="7"/>
      <c r="H4" s="247"/>
      <c r="I4" s="7"/>
      <c r="J4" s="7"/>
      <c r="K4" s="7"/>
      <c r="L4" s="7"/>
      <c r="M4" s="7"/>
      <c r="N4" s="9"/>
    </row>
    <row r="5" spans="1:14" ht="21">
      <c r="A5" s="7" t="s">
        <v>145</v>
      </c>
      <c r="B5" s="7"/>
      <c r="C5" s="7"/>
      <c r="D5" s="7"/>
      <c r="E5" s="247"/>
      <c r="F5" s="7"/>
      <c r="G5" s="7"/>
      <c r="H5" s="247"/>
      <c r="I5" s="7"/>
      <c r="J5" s="7"/>
      <c r="K5" s="7"/>
      <c r="L5" s="7"/>
      <c r="M5" s="7"/>
      <c r="N5" s="9"/>
    </row>
    <row r="6" spans="1:14" ht="21">
      <c r="A6" s="7" t="s">
        <v>126</v>
      </c>
      <c r="B6" s="7"/>
      <c r="C6" s="7"/>
      <c r="D6" s="7"/>
      <c r="E6" s="247"/>
      <c r="F6" s="7"/>
      <c r="G6" s="7"/>
      <c r="H6" s="247"/>
      <c r="I6" s="7"/>
      <c r="J6" s="7"/>
      <c r="K6" s="7"/>
      <c r="L6" s="7"/>
      <c r="M6" s="7"/>
      <c r="N6" s="9"/>
    </row>
    <row r="7" spans="1:12" ht="21">
      <c r="A7" s="7" t="s">
        <v>28</v>
      </c>
      <c r="B7" s="239" t="s">
        <v>99</v>
      </c>
      <c r="C7" s="11" t="s">
        <v>30</v>
      </c>
      <c r="D7" s="10" t="s">
        <v>31</v>
      </c>
      <c r="E7" s="248" t="s">
        <v>32</v>
      </c>
      <c r="F7" s="249"/>
      <c r="G7" s="249"/>
      <c r="H7" s="250" t="s">
        <v>33</v>
      </c>
      <c r="I7" s="363" t="s">
        <v>34</v>
      </c>
      <c r="J7" s="363"/>
      <c r="K7" s="13" t="s">
        <v>33</v>
      </c>
      <c r="L7" s="14" t="s">
        <v>35</v>
      </c>
    </row>
    <row r="8" spans="1:14" ht="21">
      <c r="A8" s="7" t="s">
        <v>36</v>
      </c>
      <c r="B8" s="239" t="s">
        <v>99</v>
      </c>
      <c r="C8" s="7" t="s">
        <v>37</v>
      </c>
      <c r="D8" s="10" t="s">
        <v>31</v>
      </c>
      <c r="E8" s="247" t="s">
        <v>38</v>
      </c>
      <c r="F8" s="7"/>
      <c r="G8" s="7"/>
      <c r="H8" s="250" t="s">
        <v>33</v>
      </c>
      <c r="I8" s="17" t="s">
        <v>39</v>
      </c>
      <c r="K8" s="13" t="s">
        <v>33</v>
      </c>
      <c r="L8" s="7" t="s">
        <v>40</v>
      </c>
      <c r="M8" s="16" t="s">
        <v>33</v>
      </c>
      <c r="N8" s="18" t="s">
        <v>41</v>
      </c>
    </row>
    <row r="9" spans="1:14" ht="7.5" customHeight="1">
      <c r="A9" s="7"/>
      <c r="B9" s="7"/>
      <c r="C9" s="7"/>
      <c r="D9" s="7"/>
      <c r="E9" s="247"/>
      <c r="F9" s="7"/>
      <c r="G9" s="7"/>
      <c r="H9" s="247"/>
      <c r="I9" s="7"/>
      <c r="J9" s="7"/>
      <c r="K9" s="7"/>
      <c r="L9" s="7"/>
      <c r="M9" s="7"/>
      <c r="N9" s="9"/>
    </row>
    <row r="10" spans="1:14" ht="21" customHeight="1">
      <c r="A10" s="19" t="s">
        <v>42</v>
      </c>
      <c r="B10" s="20" t="s">
        <v>43</v>
      </c>
      <c r="C10" s="21" t="s">
        <v>3</v>
      </c>
      <c r="D10" s="22" t="s">
        <v>4</v>
      </c>
      <c r="E10" s="251" t="s">
        <v>44</v>
      </c>
      <c r="F10" s="252"/>
      <c r="G10" s="252"/>
      <c r="H10" s="253" t="s">
        <v>45</v>
      </c>
      <c r="I10" s="24" t="s">
        <v>46</v>
      </c>
      <c r="J10" s="22" t="s">
        <v>47</v>
      </c>
      <c r="K10" s="24" t="s">
        <v>48</v>
      </c>
      <c r="L10" s="22" t="s">
        <v>48</v>
      </c>
      <c r="M10" s="25" t="s">
        <v>5</v>
      </c>
      <c r="N10" s="26" t="s">
        <v>2</v>
      </c>
    </row>
    <row r="11" spans="1:14" ht="21" customHeight="1">
      <c r="A11" s="27"/>
      <c r="B11" s="28"/>
      <c r="C11" s="29"/>
      <c r="D11" s="30" t="s">
        <v>49</v>
      </c>
      <c r="E11" s="254" t="s">
        <v>50</v>
      </c>
      <c r="F11" s="255"/>
      <c r="G11" s="255"/>
      <c r="H11" s="256"/>
      <c r="I11" s="32" t="s">
        <v>51</v>
      </c>
      <c r="J11" s="30" t="s">
        <v>52</v>
      </c>
      <c r="K11" s="32" t="s">
        <v>53</v>
      </c>
      <c r="L11" s="30" t="s">
        <v>54</v>
      </c>
      <c r="M11" s="33"/>
      <c r="N11" s="34"/>
    </row>
    <row r="12" spans="1:14" ht="21" customHeight="1">
      <c r="A12" s="27"/>
      <c r="B12" s="28"/>
      <c r="C12" s="29"/>
      <c r="D12" s="30"/>
      <c r="E12" s="254" t="s">
        <v>55</v>
      </c>
      <c r="F12" s="255"/>
      <c r="G12" s="255"/>
      <c r="H12" s="256"/>
      <c r="I12" s="32"/>
      <c r="J12" s="30" t="s">
        <v>56</v>
      </c>
      <c r="K12" s="35"/>
      <c r="L12" s="36"/>
      <c r="M12" s="33"/>
      <c r="N12" s="34"/>
    </row>
    <row r="13" spans="1:14" ht="21">
      <c r="A13" s="240" t="s">
        <v>146</v>
      </c>
      <c r="B13" s="241"/>
      <c r="C13" s="242" t="s">
        <v>17</v>
      </c>
      <c r="D13" s="208" t="s">
        <v>143</v>
      </c>
      <c r="E13" s="257">
        <v>2500</v>
      </c>
      <c r="F13" s="210"/>
      <c r="G13" s="210"/>
      <c r="H13" s="257">
        <f>E13</f>
        <v>2500</v>
      </c>
      <c r="I13" s="211"/>
      <c r="J13" s="243"/>
      <c r="K13" s="212"/>
      <c r="L13" s="212"/>
      <c r="M13" s="213"/>
      <c r="N13" s="214">
        <v>100000286327</v>
      </c>
    </row>
    <row r="14" spans="1:14" ht="21">
      <c r="A14" s="56"/>
      <c r="B14" s="244"/>
      <c r="C14" s="58"/>
      <c r="D14" s="59"/>
      <c r="E14" s="258" t="s">
        <v>12</v>
      </c>
      <c r="F14" s="59"/>
      <c r="G14" s="59"/>
      <c r="H14" s="258"/>
      <c r="I14" s="62"/>
      <c r="J14" s="61"/>
      <c r="K14" s="61"/>
      <c r="L14" s="61"/>
      <c r="M14" s="63"/>
      <c r="N14" s="64"/>
    </row>
    <row r="15" spans="1:14" ht="21">
      <c r="A15" s="56"/>
      <c r="B15" s="59"/>
      <c r="C15" s="58"/>
      <c r="D15" s="59"/>
      <c r="E15" s="258"/>
      <c r="F15" s="59"/>
      <c r="G15" s="59"/>
      <c r="H15" s="258"/>
      <c r="I15" s="62"/>
      <c r="J15" s="61"/>
      <c r="K15" s="65"/>
      <c r="L15" s="65"/>
      <c r="M15" s="63"/>
      <c r="N15" s="64"/>
    </row>
    <row r="16" spans="1:14" ht="21">
      <c r="A16" s="216"/>
      <c r="B16" s="59"/>
      <c r="C16" s="58"/>
      <c r="D16" s="59"/>
      <c r="E16" s="258"/>
      <c r="F16" s="59"/>
      <c r="G16" s="59"/>
      <c r="H16" s="258"/>
      <c r="I16" s="67"/>
      <c r="J16" s="59"/>
      <c r="K16" s="65"/>
      <c r="L16" s="65"/>
      <c r="M16" s="63"/>
      <c r="N16" s="64"/>
    </row>
    <row r="17" spans="1:14" ht="21">
      <c r="A17" s="216"/>
      <c r="B17" s="59"/>
      <c r="C17" s="58"/>
      <c r="D17" s="59"/>
      <c r="E17" s="258"/>
      <c r="F17" s="65"/>
      <c r="G17" s="65"/>
      <c r="H17" s="258"/>
      <c r="I17" s="67"/>
      <c r="J17" s="59"/>
      <c r="K17" s="65"/>
      <c r="L17" s="65"/>
      <c r="M17" s="63"/>
      <c r="N17" s="64"/>
    </row>
    <row r="18" spans="1:14" ht="21">
      <c r="A18" s="216"/>
      <c r="B18" s="245"/>
      <c r="C18" s="58"/>
      <c r="D18" s="59"/>
      <c r="E18" s="258"/>
      <c r="F18" s="61"/>
      <c r="G18" s="61"/>
      <c r="H18" s="258"/>
      <c r="I18" s="75"/>
      <c r="J18" s="61"/>
      <c r="K18" s="65"/>
      <c r="L18" s="65"/>
      <c r="M18" s="63"/>
      <c r="N18" s="64"/>
    </row>
    <row r="19" spans="1:14" ht="21">
      <c r="A19" s="216"/>
      <c r="B19" s="246"/>
      <c r="C19" s="58"/>
      <c r="D19" s="59"/>
      <c r="E19" s="258"/>
      <c r="F19" s="59"/>
      <c r="G19" s="59"/>
      <c r="H19" s="258"/>
      <c r="I19" s="75"/>
      <c r="J19" s="61"/>
      <c r="K19" s="65"/>
      <c r="L19" s="65"/>
      <c r="M19" s="63"/>
      <c r="N19" s="64"/>
    </row>
    <row r="20" spans="1:14" ht="21">
      <c r="A20" s="216"/>
      <c r="B20" s="245"/>
      <c r="C20" s="58"/>
      <c r="D20" s="59"/>
      <c r="E20" s="258"/>
      <c r="F20" s="59"/>
      <c r="G20" s="59"/>
      <c r="H20" s="258"/>
      <c r="I20" s="75"/>
      <c r="J20" s="61"/>
      <c r="K20" s="65"/>
      <c r="L20" s="65"/>
      <c r="M20" s="63"/>
      <c r="N20" s="64"/>
    </row>
    <row r="21" spans="1:14" ht="21">
      <c r="A21" s="216"/>
      <c r="B21" s="245"/>
      <c r="C21" s="58"/>
      <c r="D21" s="59"/>
      <c r="E21" s="258"/>
      <c r="F21" s="59"/>
      <c r="G21" s="59"/>
      <c r="H21" s="258"/>
      <c r="I21" s="75"/>
      <c r="J21" s="61"/>
      <c r="K21" s="65"/>
      <c r="L21" s="65"/>
      <c r="M21" s="63"/>
      <c r="N21" s="64"/>
    </row>
    <row r="22" spans="1:14" ht="21">
      <c r="A22" s="56"/>
      <c r="B22" s="59"/>
      <c r="C22" s="58"/>
      <c r="D22" s="59"/>
      <c r="E22" s="258"/>
      <c r="F22" s="59"/>
      <c r="G22" s="59"/>
      <c r="H22" s="258"/>
      <c r="I22" s="75"/>
      <c r="J22" s="61"/>
      <c r="K22" s="65"/>
      <c r="L22" s="65"/>
      <c r="M22" s="63"/>
      <c r="N22" s="64"/>
    </row>
    <row r="23" spans="1:14" ht="21">
      <c r="A23" s="56"/>
      <c r="B23" s="59"/>
      <c r="C23" s="58"/>
      <c r="D23" s="59"/>
      <c r="E23" s="258"/>
      <c r="F23" s="59"/>
      <c r="G23" s="59"/>
      <c r="H23" s="258"/>
      <c r="I23" s="75"/>
      <c r="J23" s="61"/>
      <c r="K23" s="65"/>
      <c r="L23" s="65"/>
      <c r="M23" s="63"/>
      <c r="N23" s="64"/>
    </row>
    <row r="24" spans="1:14" ht="18">
      <c r="A24" s="77"/>
      <c r="B24" s="77"/>
      <c r="C24" s="77"/>
      <c r="D24" s="77"/>
      <c r="E24" s="259"/>
      <c r="F24" s="77"/>
      <c r="G24" s="77"/>
      <c r="H24" s="259"/>
      <c r="I24" s="77"/>
      <c r="J24" s="77"/>
      <c r="K24" s="77"/>
      <c r="L24" s="77"/>
      <c r="M24" s="77"/>
      <c r="N24" s="85"/>
    </row>
  </sheetData>
  <sheetProtection/>
  <mergeCells count="2">
    <mergeCell ref="A1:N1"/>
    <mergeCell ref="I7:J7"/>
  </mergeCells>
  <printOptions/>
  <pageMargins left="0.4330708661417323" right="0.31496062992125984" top="0.4724409448818898" bottom="0.31496062992125984" header="0.31496062992125984" footer="0.15748031496062992"/>
  <pageSetup fitToHeight="0" fitToWidth="1" horizontalDpi="600" verticalDpi="600" orientation="landscape" paperSize="9" scale="77" r:id="rId1"/>
  <headerFooter>
    <oddHeader>&amp;Rแผ่นที่ 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L27"/>
  <sheetViews>
    <sheetView view="pageBreakPreview" zoomScale="60" zoomScalePageLayoutView="0" workbookViewId="0" topLeftCell="A18">
      <selection activeCell="A28" sqref="A28:IV218"/>
    </sheetView>
  </sheetViews>
  <sheetFormatPr defaultColWidth="8.140625" defaultRowHeight="15"/>
  <cols>
    <col min="1" max="1" width="9.57421875" style="6" customWidth="1"/>
    <col min="2" max="2" width="12.57421875" style="6" customWidth="1"/>
    <col min="3" max="3" width="23.8515625" style="6" customWidth="1"/>
    <col min="4" max="4" width="7.28125" style="6" customWidth="1"/>
    <col min="5" max="5" width="11.7109375" style="220" customWidth="1"/>
    <col min="6" max="6" width="12.421875" style="6" customWidth="1"/>
    <col min="7" max="7" width="7.28125" style="6" customWidth="1"/>
    <col min="8" max="8" width="7.140625" style="6" customWidth="1"/>
    <col min="9" max="9" width="13.140625" style="6" customWidth="1"/>
    <col min="10" max="11" width="13.8515625" style="6" customWidth="1"/>
    <col min="12" max="12" width="12.140625" style="15" bestFit="1" customWidth="1"/>
    <col min="13" max="16384" width="8.140625" style="6" customWidth="1"/>
  </cols>
  <sheetData>
    <row r="2" spans="1:12" ht="28.5">
      <c r="A2" s="357" t="s">
        <v>23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</row>
    <row r="3" spans="1:12" ht="21">
      <c r="A3" s="7" t="s">
        <v>12</v>
      </c>
      <c r="B3" s="7"/>
      <c r="C3" s="7"/>
      <c r="D3" s="7"/>
      <c r="E3" s="201"/>
      <c r="F3" s="7"/>
      <c r="G3" s="7"/>
      <c r="H3" s="7"/>
      <c r="I3" s="7"/>
      <c r="J3" s="7" t="s">
        <v>24</v>
      </c>
      <c r="K3" s="7"/>
      <c r="L3" s="9"/>
    </row>
    <row r="4" spans="1:12" ht="21">
      <c r="A4" s="7" t="s">
        <v>12</v>
      </c>
      <c r="B4" s="7"/>
      <c r="C4" s="7"/>
      <c r="D4" s="7"/>
      <c r="E4" s="201"/>
      <c r="F4" s="7"/>
      <c r="G4" s="7"/>
      <c r="H4" s="7"/>
      <c r="I4" s="7"/>
      <c r="J4" s="7" t="s">
        <v>25</v>
      </c>
      <c r="K4" s="7"/>
      <c r="L4" s="9"/>
    </row>
    <row r="5" spans="1:12" ht="21">
      <c r="A5" s="7" t="s">
        <v>136</v>
      </c>
      <c r="B5" s="7"/>
      <c r="C5" s="7"/>
      <c r="D5" s="7"/>
      <c r="E5" s="201"/>
      <c r="F5" s="7"/>
      <c r="G5" s="7"/>
      <c r="H5" s="7"/>
      <c r="I5" s="7"/>
      <c r="J5" s="7"/>
      <c r="K5" s="7"/>
      <c r="L5" s="9"/>
    </row>
    <row r="6" spans="1:12" ht="21">
      <c r="A6" s="7" t="s">
        <v>137</v>
      </c>
      <c r="B6" s="7"/>
      <c r="C6" s="7"/>
      <c r="D6" s="7"/>
      <c r="E6" s="201"/>
      <c r="F6" s="7"/>
      <c r="G6" s="7"/>
      <c r="H6" s="7"/>
      <c r="I6" s="7"/>
      <c r="J6" s="7"/>
      <c r="K6" s="7"/>
      <c r="L6" s="9"/>
    </row>
    <row r="7" spans="1:12" ht="21">
      <c r="A7" s="7" t="s">
        <v>128</v>
      </c>
      <c r="B7" s="7"/>
      <c r="C7" s="7"/>
      <c r="D7" s="7"/>
      <c r="E7" s="201"/>
      <c r="F7" s="7"/>
      <c r="G7" s="7"/>
      <c r="H7" s="7"/>
      <c r="I7" s="7"/>
      <c r="J7" s="7"/>
      <c r="K7" s="7"/>
      <c r="L7" s="9"/>
    </row>
    <row r="8" spans="1:10" ht="21">
      <c r="A8" s="7" t="s">
        <v>28</v>
      </c>
      <c r="B8" s="10" t="s">
        <v>29</v>
      </c>
      <c r="C8" s="11" t="s">
        <v>30</v>
      </c>
      <c r="D8" s="10" t="s">
        <v>31</v>
      </c>
      <c r="E8" s="202" t="s">
        <v>32</v>
      </c>
      <c r="F8" s="13" t="s">
        <v>33</v>
      </c>
      <c r="G8" s="358" t="s">
        <v>34</v>
      </c>
      <c r="H8" s="358"/>
      <c r="I8" s="13" t="s">
        <v>33</v>
      </c>
      <c r="J8" s="14" t="s">
        <v>35</v>
      </c>
    </row>
    <row r="9" spans="1:12" ht="21">
      <c r="A9" s="7" t="s">
        <v>36</v>
      </c>
      <c r="B9" s="16" t="s">
        <v>31</v>
      </c>
      <c r="C9" s="7" t="s">
        <v>37</v>
      </c>
      <c r="D9" s="10" t="s">
        <v>31</v>
      </c>
      <c r="E9" s="201" t="s">
        <v>38</v>
      </c>
      <c r="F9" s="13" t="s">
        <v>33</v>
      </c>
      <c r="G9" s="17" t="s">
        <v>39</v>
      </c>
      <c r="I9" s="13" t="s">
        <v>33</v>
      </c>
      <c r="J9" s="7" t="s">
        <v>40</v>
      </c>
      <c r="K9" s="16" t="s">
        <v>33</v>
      </c>
      <c r="L9" s="18" t="s">
        <v>41</v>
      </c>
    </row>
    <row r="10" spans="1:12" ht="7.5" customHeight="1">
      <c r="A10" s="7"/>
      <c r="B10" s="7"/>
      <c r="C10" s="7"/>
      <c r="D10" s="7"/>
      <c r="E10" s="201"/>
      <c r="F10" s="7"/>
      <c r="G10" s="7"/>
      <c r="H10" s="7"/>
      <c r="I10" s="7"/>
      <c r="J10" s="7"/>
      <c r="K10" s="7"/>
      <c r="L10" s="9"/>
    </row>
    <row r="11" spans="1:12" ht="21" customHeight="1">
      <c r="A11" s="19" t="s">
        <v>42</v>
      </c>
      <c r="B11" s="20" t="s">
        <v>43</v>
      </c>
      <c r="C11" s="21" t="s">
        <v>3</v>
      </c>
      <c r="D11" s="22" t="s">
        <v>4</v>
      </c>
      <c r="E11" s="203" t="s">
        <v>44</v>
      </c>
      <c r="F11" s="20" t="s">
        <v>45</v>
      </c>
      <c r="G11" s="24" t="s">
        <v>46</v>
      </c>
      <c r="H11" s="22" t="s">
        <v>47</v>
      </c>
      <c r="I11" s="24" t="s">
        <v>48</v>
      </c>
      <c r="J11" s="22" t="s">
        <v>48</v>
      </c>
      <c r="K11" s="25" t="s">
        <v>5</v>
      </c>
      <c r="L11" s="26" t="s">
        <v>2</v>
      </c>
    </row>
    <row r="12" spans="1:12" ht="21" customHeight="1">
      <c r="A12" s="27"/>
      <c r="B12" s="28"/>
      <c r="C12" s="29"/>
      <c r="D12" s="30" t="s">
        <v>49</v>
      </c>
      <c r="E12" s="204" t="s">
        <v>50</v>
      </c>
      <c r="F12" s="28"/>
      <c r="G12" s="32" t="s">
        <v>51</v>
      </c>
      <c r="H12" s="30" t="s">
        <v>52</v>
      </c>
      <c r="I12" s="32" t="s">
        <v>53</v>
      </c>
      <c r="J12" s="30" t="s">
        <v>54</v>
      </c>
      <c r="K12" s="33"/>
      <c r="L12" s="34"/>
    </row>
    <row r="13" spans="1:12" ht="21" customHeight="1">
      <c r="A13" s="27"/>
      <c r="B13" s="28"/>
      <c r="C13" s="29"/>
      <c r="D13" s="30"/>
      <c r="E13" s="204" t="s">
        <v>55</v>
      </c>
      <c r="F13" s="28"/>
      <c r="G13" s="32"/>
      <c r="H13" s="30" t="s">
        <v>56</v>
      </c>
      <c r="I13" s="35"/>
      <c r="J13" s="36"/>
      <c r="K13" s="33"/>
      <c r="L13" s="34"/>
    </row>
    <row r="14" spans="1:12" ht="21" customHeight="1">
      <c r="A14" s="37"/>
      <c r="B14" s="38"/>
      <c r="C14" s="39"/>
      <c r="D14" s="40"/>
      <c r="E14" s="205"/>
      <c r="F14" s="38"/>
      <c r="G14" s="42"/>
      <c r="H14" s="40"/>
      <c r="I14" s="42"/>
      <c r="J14" s="40"/>
      <c r="K14" s="43"/>
      <c r="L14" s="44"/>
    </row>
    <row r="15" spans="1:12" ht="21">
      <c r="A15" s="206" t="s">
        <v>138</v>
      </c>
      <c r="B15" s="242"/>
      <c r="C15" s="207" t="s">
        <v>139</v>
      </c>
      <c r="D15" s="208" t="s">
        <v>140</v>
      </c>
      <c r="E15" s="209">
        <v>564000</v>
      </c>
      <c r="F15" s="210">
        <v>564000</v>
      </c>
      <c r="G15" s="211">
        <v>5</v>
      </c>
      <c r="H15" s="210">
        <v>20</v>
      </c>
      <c r="I15" s="212" t="s">
        <v>8</v>
      </c>
      <c r="J15" s="212" t="s">
        <v>8</v>
      </c>
      <c r="K15" s="213">
        <f>F15</f>
        <v>564000</v>
      </c>
      <c r="L15" s="214">
        <v>100000203480</v>
      </c>
    </row>
    <row r="16" spans="1:12" ht="21">
      <c r="A16" s="56"/>
      <c r="B16" s="244"/>
      <c r="C16" s="58" t="s">
        <v>141</v>
      </c>
      <c r="D16" s="59"/>
      <c r="E16" s="215" t="s">
        <v>12</v>
      </c>
      <c r="F16" s="61"/>
      <c r="G16" s="62"/>
      <c r="H16" s="61"/>
      <c r="I16" s="61"/>
      <c r="J16" s="61"/>
      <c r="K16" s="63"/>
      <c r="L16" s="64"/>
    </row>
    <row r="17" spans="1:12" ht="21">
      <c r="A17" s="56"/>
      <c r="B17" s="59"/>
      <c r="C17" s="58"/>
      <c r="D17" s="59"/>
      <c r="E17" s="215"/>
      <c r="F17" s="61"/>
      <c r="G17" s="62"/>
      <c r="H17" s="61"/>
      <c r="I17" s="65"/>
      <c r="J17" s="65"/>
      <c r="K17" s="63"/>
      <c r="L17" s="64"/>
    </row>
    <row r="18" spans="1:12" ht="21">
      <c r="A18" s="56" t="s">
        <v>111</v>
      </c>
      <c r="B18" s="59"/>
      <c r="C18" s="58" t="s">
        <v>120</v>
      </c>
      <c r="D18" s="59"/>
      <c r="E18" s="215"/>
      <c r="F18" s="61"/>
      <c r="G18" s="62"/>
      <c r="H18" s="61"/>
      <c r="I18" s="65">
        <f>F15*H15/100*7/12</f>
        <v>65800</v>
      </c>
      <c r="J18" s="65">
        <f aca="true" t="shared" si="0" ref="J18:J23">J17+I18</f>
        <v>65800</v>
      </c>
      <c r="K18" s="63">
        <f>F15-J18</f>
        <v>498200</v>
      </c>
      <c r="L18" s="64"/>
    </row>
    <row r="19" spans="1:12" ht="21">
      <c r="A19" s="216" t="s">
        <v>112</v>
      </c>
      <c r="B19" s="59"/>
      <c r="C19" s="58" t="s">
        <v>61</v>
      </c>
      <c r="D19" s="59"/>
      <c r="E19" s="215"/>
      <c r="F19" s="59"/>
      <c r="G19" s="67"/>
      <c r="H19" s="59"/>
      <c r="I19" s="65">
        <f>F15*H15/100</f>
        <v>112800</v>
      </c>
      <c r="J19" s="65">
        <f t="shared" si="0"/>
        <v>178600</v>
      </c>
      <c r="K19" s="63">
        <f>F15-J19</f>
        <v>385400</v>
      </c>
      <c r="L19" s="64"/>
    </row>
    <row r="20" spans="1:12" ht="21">
      <c r="A20" s="56" t="s">
        <v>100</v>
      </c>
      <c r="B20" s="59"/>
      <c r="C20" s="58" t="s">
        <v>61</v>
      </c>
      <c r="D20" s="59"/>
      <c r="E20" s="215"/>
      <c r="F20" s="63"/>
      <c r="G20" s="67"/>
      <c r="H20" s="59"/>
      <c r="I20" s="65">
        <f>F15*20/100</f>
        <v>112800</v>
      </c>
      <c r="J20" s="65">
        <f t="shared" si="0"/>
        <v>291400</v>
      </c>
      <c r="K20" s="63">
        <f>F15-J20</f>
        <v>272600</v>
      </c>
      <c r="L20" s="64"/>
    </row>
    <row r="21" spans="1:12" ht="21">
      <c r="A21" s="56" t="s">
        <v>101</v>
      </c>
      <c r="B21" s="59"/>
      <c r="C21" s="58" t="s">
        <v>61</v>
      </c>
      <c r="D21" s="59"/>
      <c r="E21" s="215"/>
      <c r="F21" s="63"/>
      <c r="G21" s="67"/>
      <c r="H21" s="59"/>
      <c r="I21" s="65">
        <f>F15*20/100</f>
        <v>112800</v>
      </c>
      <c r="J21" s="65">
        <f t="shared" si="0"/>
        <v>404200</v>
      </c>
      <c r="K21" s="63">
        <f>F15-J21</f>
        <v>159800</v>
      </c>
      <c r="L21" s="64"/>
    </row>
    <row r="22" spans="1:12" ht="21">
      <c r="A22" s="216" t="s">
        <v>102</v>
      </c>
      <c r="B22" s="59"/>
      <c r="C22" s="58" t="s">
        <v>61</v>
      </c>
      <c r="D22" s="59"/>
      <c r="E22" s="215"/>
      <c r="F22" s="63"/>
      <c r="G22" s="67"/>
      <c r="H22" s="59"/>
      <c r="I22" s="65">
        <f>F15*20/100</f>
        <v>112800</v>
      </c>
      <c r="J22" s="65">
        <f t="shared" si="0"/>
        <v>517000</v>
      </c>
      <c r="K22" s="63">
        <f>F15-J22</f>
        <v>47000</v>
      </c>
      <c r="L22" s="64"/>
    </row>
    <row r="23" spans="1:12" ht="21">
      <c r="A23" s="56" t="s">
        <v>103</v>
      </c>
      <c r="B23" s="59"/>
      <c r="C23" s="58" t="s">
        <v>61</v>
      </c>
      <c r="D23" s="59"/>
      <c r="E23" s="215"/>
      <c r="F23" s="63"/>
      <c r="G23" s="67"/>
      <c r="H23" s="59"/>
      <c r="I23" s="65">
        <v>46999</v>
      </c>
      <c r="J23" s="65">
        <f t="shared" si="0"/>
        <v>563999</v>
      </c>
      <c r="K23" s="63">
        <f>F15-J23</f>
        <v>1</v>
      </c>
      <c r="L23" s="64"/>
    </row>
    <row r="24" spans="1:12" ht="18">
      <c r="A24" s="56" t="s">
        <v>104</v>
      </c>
      <c r="B24" s="68"/>
      <c r="C24" s="68" t="s">
        <v>87</v>
      </c>
      <c r="D24" s="68"/>
      <c r="E24" s="217"/>
      <c r="F24" s="68"/>
      <c r="G24" s="68"/>
      <c r="H24" s="68"/>
      <c r="I24" s="68"/>
      <c r="J24" s="68"/>
      <c r="K24" s="68">
        <v>1</v>
      </c>
      <c r="L24" s="72"/>
    </row>
    <row r="25" spans="1:12" ht="21">
      <c r="A25" s="56"/>
      <c r="B25" s="59"/>
      <c r="C25" s="58"/>
      <c r="D25" s="59"/>
      <c r="E25" s="215"/>
      <c r="F25" s="74"/>
      <c r="G25" s="75"/>
      <c r="H25" s="61"/>
      <c r="I25" s="65"/>
      <c r="J25" s="65"/>
      <c r="K25" s="63"/>
      <c r="L25" s="64"/>
    </row>
    <row r="26" spans="1:12" ht="21">
      <c r="A26" s="76"/>
      <c r="B26" s="77"/>
      <c r="C26" s="78"/>
      <c r="D26" s="77"/>
      <c r="E26" s="218"/>
      <c r="F26" s="80"/>
      <c r="G26" s="81"/>
      <c r="H26" s="82"/>
      <c r="I26" s="83"/>
      <c r="J26" s="83"/>
      <c r="K26" s="84"/>
      <c r="L26" s="85"/>
    </row>
    <row r="27" spans="1:12" ht="21">
      <c r="A27" s="94"/>
      <c r="B27" s="95"/>
      <c r="C27" s="96"/>
      <c r="D27" s="95"/>
      <c r="E27" s="219"/>
      <c r="F27" s="97"/>
      <c r="G27" s="98"/>
      <c r="H27" s="99"/>
      <c r="I27" s="100"/>
      <c r="J27" s="100"/>
      <c r="K27" s="101"/>
      <c r="L27" s="102"/>
    </row>
  </sheetData>
  <sheetProtection/>
  <mergeCells count="2">
    <mergeCell ref="A2:L2"/>
    <mergeCell ref="G8:H8"/>
  </mergeCells>
  <printOptions/>
  <pageMargins left="0.2755905511811024" right="0.31496062992125984" top="0.4724409448818898" bottom="0.31496062992125984" header="0.31496062992125984" footer="0.15748031496062992"/>
  <pageSetup fitToHeight="0" fitToWidth="1" horizontalDpi="600" verticalDpi="600" orientation="landscape" paperSize="9" scale="91" r:id="rId1"/>
  <headerFooter>
    <oddHeader>&amp;Rแผ่นที่ 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30"/>
  <sheetViews>
    <sheetView view="pageBreakPreview" zoomScale="80" zoomScaleSheetLayoutView="80" zoomScalePageLayoutView="0" workbookViewId="0" topLeftCell="A23">
      <selection activeCell="A30" sqref="A30:IV59"/>
    </sheetView>
  </sheetViews>
  <sheetFormatPr defaultColWidth="8.140625" defaultRowHeight="15"/>
  <cols>
    <col min="1" max="1" width="9.57421875" style="6" customWidth="1"/>
    <col min="2" max="2" width="12.57421875" style="6" customWidth="1"/>
    <col min="3" max="3" width="22.421875" style="6" customWidth="1"/>
    <col min="4" max="4" width="7.28125" style="6" customWidth="1"/>
    <col min="5" max="5" width="11.7109375" style="6" customWidth="1"/>
    <col min="6" max="6" width="12.421875" style="6" customWidth="1"/>
    <col min="7" max="7" width="7.28125" style="6" customWidth="1"/>
    <col min="8" max="8" width="7.140625" style="6" customWidth="1"/>
    <col min="9" max="9" width="13.140625" style="6" customWidth="1"/>
    <col min="10" max="11" width="13.8515625" style="6" customWidth="1"/>
    <col min="12" max="12" width="12.140625" style="15" bestFit="1" customWidth="1"/>
    <col min="13" max="16384" width="8.140625" style="6" customWidth="1"/>
  </cols>
  <sheetData>
    <row r="1" spans="1:12" s="1" customFormat="1" ht="28.5">
      <c r="A1" s="364" t="s">
        <v>23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</row>
    <row r="2" spans="1:12" s="1" customFormat="1" ht="21">
      <c r="A2" s="103" t="s">
        <v>12</v>
      </c>
      <c r="B2" s="103"/>
      <c r="C2" s="103"/>
      <c r="D2" s="103"/>
      <c r="E2" s="103"/>
      <c r="F2" s="103"/>
      <c r="G2" s="103"/>
      <c r="H2" s="103"/>
      <c r="I2" s="103"/>
      <c r="J2" s="103" t="s">
        <v>24</v>
      </c>
      <c r="K2" s="103"/>
      <c r="L2" s="104"/>
    </row>
    <row r="3" spans="1:12" s="1" customFormat="1" ht="21">
      <c r="A3" s="103" t="s">
        <v>12</v>
      </c>
      <c r="B3" s="103"/>
      <c r="C3" s="103"/>
      <c r="D3" s="103"/>
      <c r="E3" s="103"/>
      <c r="F3" s="103"/>
      <c r="G3" s="103"/>
      <c r="H3" s="103"/>
      <c r="I3" s="103"/>
      <c r="J3" s="103" t="s">
        <v>25</v>
      </c>
      <c r="K3" s="103"/>
      <c r="L3" s="104"/>
    </row>
    <row r="4" spans="1:12" s="1" customFormat="1" ht="21">
      <c r="A4" s="103" t="s">
        <v>157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4"/>
    </row>
    <row r="5" spans="1:12" s="1" customFormat="1" ht="21">
      <c r="A5" s="103" t="s">
        <v>158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4"/>
    </row>
    <row r="6" spans="1:12" s="1" customFormat="1" ht="21">
      <c r="A6" s="103" t="s">
        <v>114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1:12" s="1" customFormat="1" ht="21">
      <c r="A7" s="103" t="s">
        <v>28</v>
      </c>
      <c r="B7" s="106" t="s">
        <v>159</v>
      </c>
      <c r="C7" s="105" t="s">
        <v>30</v>
      </c>
      <c r="D7" s="106" t="s">
        <v>31</v>
      </c>
      <c r="E7" s="107" t="s">
        <v>32</v>
      </c>
      <c r="F7" s="108" t="s">
        <v>33</v>
      </c>
      <c r="G7" s="365" t="s">
        <v>34</v>
      </c>
      <c r="H7" s="365"/>
      <c r="I7" s="108" t="s">
        <v>33</v>
      </c>
      <c r="J7" s="110" t="s">
        <v>35</v>
      </c>
      <c r="L7" s="111"/>
    </row>
    <row r="8" spans="1:12" s="1" customFormat="1" ht="21">
      <c r="A8" s="103" t="s">
        <v>36</v>
      </c>
      <c r="B8" s="279" t="s">
        <v>129</v>
      </c>
      <c r="C8" s="103" t="s">
        <v>37</v>
      </c>
      <c r="D8" s="106" t="s">
        <v>31</v>
      </c>
      <c r="E8" s="103" t="s">
        <v>38</v>
      </c>
      <c r="F8" s="108" t="s">
        <v>33</v>
      </c>
      <c r="G8" s="109" t="s">
        <v>39</v>
      </c>
      <c r="I8" s="108" t="s">
        <v>33</v>
      </c>
      <c r="J8" s="103" t="s">
        <v>40</v>
      </c>
      <c r="K8" s="112" t="s">
        <v>33</v>
      </c>
      <c r="L8" s="113" t="s">
        <v>41</v>
      </c>
    </row>
    <row r="9" spans="1:12" s="1" customFormat="1" ht="7.5" customHeight="1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4"/>
    </row>
    <row r="10" spans="1:12" s="1" customFormat="1" ht="21" customHeight="1">
      <c r="A10" s="280" t="s">
        <v>42</v>
      </c>
      <c r="B10" s="281" t="s">
        <v>43</v>
      </c>
      <c r="C10" s="282" t="s">
        <v>3</v>
      </c>
      <c r="D10" s="283" t="s">
        <v>4</v>
      </c>
      <c r="E10" s="284" t="s">
        <v>44</v>
      </c>
      <c r="F10" s="281" t="s">
        <v>45</v>
      </c>
      <c r="G10" s="285" t="s">
        <v>46</v>
      </c>
      <c r="H10" s="283" t="s">
        <v>47</v>
      </c>
      <c r="I10" s="285" t="s">
        <v>48</v>
      </c>
      <c r="J10" s="283" t="s">
        <v>48</v>
      </c>
      <c r="K10" s="286" t="s">
        <v>5</v>
      </c>
      <c r="L10" s="287" t="s">
        <v>2</v>
      </c>
    </row>
    <row r="11" spans="1:12" s="1" customFormat="1" ht="21" customHeight="1">
      <c r="A11" s="288"/>
      <c r="B11" s="289"/>
      <c r="C11" s="290"/>
      <c r="D11" s="291" t="s">
        <v>49</v>
      </c>
      <c r="E11" s="292" t="s">
        <v>50</v>
      </c>
      <c r="F11" s="289"/>
      <c r="G11" s="293" t="s">
        <v>51</v>
      </c>
      <c r="H11" s="291" t="s">
        <v>52</v>
      </c>
      <c r="I11" s="293" t="s">
        <v>53</v>
      </c>
      <c r="J11" s="291" t="s">
        <v>54</v>
      </c>
      <c r="K11" s="294"/>
      <c r="L11" s="295"/>
    </row>
    <row r="12" spans="1:12" s="1" customFormat="1" ht="21" customHeight="1">
      <c r="A12" s="288"/>
      <c r="B12" s="289"/>
      <c r="C12" s="290"/>
      <c r="D12" s="291"/>
      <c r="E12" s="292" t="s">
        <v>55</v>
      </c>
      <c r="F12" s="289"/>
      <c r="G12" s="293"/>
      <c r="H12" s="291" t="s">
        <v>56</v>
      </c>
      <c r="I12" s="296"/>
      <c r="J12" s="297"/>
      <c r="K12" s="294"/>
      <c r="L12" s="295"/>
    </row>
    <row r="13" spans="1:14" s="1" customFormat="1" ht="21">
      <c r="A13" s="45" t="s">
        <v>7</v>
      </c>
      <c r="B13" s="46"/>
      <c r="C13" s="298" t="s">
        <v>1</v>
      </c>
      <c r="D13" s="48" t="s">
        <v>135</v>
      </c>
      <c r="E13" s="50">
        <v>31700</v>
      </c>
      <c r="F13" s="50">
        <f>E13</f>
        <v>31700</v>
      </c>
      <c r="G13" s="51">
        <v>5</v>
      </c>
      <c r="H13" s="50">
        <v>20</v>
      </c>
      <c r="I13" s="53" t="s">
        <v>8</v>
      </c>
      <c r="J13" s="53" t="s">
        <v>8</v>
      </c>
      <c r="K13" s="54">
        <f>F13</f>
        <v>31700</v>
      </c>
      <c r="L13" s="93">
        <v>100000996098</v>
      </c>
      <c r="M13" s="299" t="e">
        <f>+K13+#REF!+#REF!+#REF!+#REF!+#REF!+#REF!+#REF!+#REF!+#REF!+#REF!+#REF!+#REF!</f>
        <v>#REF!</v>
      </c>
      <c r="N13" s="299">
        <f>+E13</f>
        <v>31700</v>
      </c>
    </row>
    <row r="14" spans="1:12" s="1" customFormat="1" ht="21" customHeight="1">
      <c r="A14" s="114"/>
      <c r="B14" s="116"/>
      <c r="C14" s="300" t="s">
        <v>160</v>
      </c>
      <c r="D14" s="115"/>
      <c r="E14" s="116"/>
      <c r="F14" s="117"/>
      <c r="G14" s="118"/>
      <c r="H14" s="117"/>
      <c r="I14" s="121"/>
      <c r="J14" s="121"/>
      <c r="K14" s="119"/>
      <c r="L14" s="120"/>
    </row>
    <row r="15" spans="1:12" s="1" customFormat="1" ht="21" customHeight="1">
      <c r="A15" s="114"/>
      <c r="B15" s="116"/>
      <c r="C15" s="300" t="s">
        <v>161</v>
      </c>
      <c r="D15" s="115"/>
      <c r="E15" s="116"/>
      <c r="F15" s="117"/>
      <c r="G15" s="118"/>
      <c r="H15" s="117"/>
      <c r="I15" s="121"/>
      <c r="J15" s="121"/>
      <c r="K15" s="119"/>
      <c r="L15" s="120"/>
    </row>
    <row r="16" spans="1:12" s="1" customFormat="1" ht="21" customHeight="1">
      <c r="A16" s="114"/>
      <c r="B16" s="116"/>
      <c r="C16" s="115"/>
      <c r="D16" s="115"/>
      <c r="E16" s="116"/>
      <c r="F16" s="117"/>
      <c r="G16" s="118"/>
      <c r="H16" s="117"/>
      <c r="I16" s="121"/>
      <c r="J16" s="121"/>
      <c r="K16" s="119"/>
      <c r="L16" s="120"/>
    </row>
    <row r="17" spans="1:12" s="1" customFormat="1" ht="21" customHeight="1">
      <c r="A17" s="114"/>
      <c r="B17" s="116"/>
      <c r="C17" s="115"/>
      <c r="D17" s="115"/>
      <c r="E17" s="116"/>
      <c r="F17" s="117"/>
      <c r="G17" s="118"/>
      <c r="H17" s="117"/>
      <c r="I17" s="121"/>
      <c r="J17" s="121"/>
      <c r="K17" s="119"/>
      <c r="L17" s="120"/>
    </row>
    <row r="18" spans="1:12" s="1" customFormat="1" ht="21" customHeight="1">
      <c r="A18" s="114"/>
      <c r="B18" s="116"/>
      <c r="C18" s="115"/>
      <c r="D18" s="115"/>
      <c r="E18" s="116"/>
      <c r="F18" s="117"/>
      <c r="G18" s="118"/>
      <c r="H18" s="117"/>
      <c r="I18" s="121"/>
      <c r="J18" s="121"/>
      <c r="K18" s="119"/>
      <c r="L18" s="120"/>
    </row>
    <row r="19" spans="1:12" s="1" customFormat="1" ht="21">
      <c r="A19" s="114" t="s">
        <v>100</v>
      </c>
      <c r="B19" s="116"/>
      <c r="C19" s="115" t="s">
        <v>120</v>
      </c>
      <c r="D19" s="116"/>
      <c r="E19" s="116"/>
      <c r="F19" s="117"/>
      <c r="G19" s="118"/>
      <c r="H19" s="117"/>
      <c r="I19" s="121">
        <f>F13*H13/100*4/12</f>
        <v>2113.3333333333335</v>
      </c>
      <c r="J19" s="121">
        <f>J14+I19</f>
        <v>2113.3333333333335</v>
      </c>
      <c r="K19" s="119">
        <f>F13-J19</f>
        <v>29586.666666666668</v>
      </c>
      <c r="L19" s="120"/>
    </row>
    <row r="20" spans="1:12" s="1" customFormat="1" ht="21">
      <c r="A20" s="114" t="s">
        <v>101</v>
      </c>
      <c r="B20" s="116"/>
      <c r="C20" s="115" t="s">
        <v>61</v>
      </c>
      <c r="D20" s="116"/>
      <c r="E20" s="116"/>
      <c r="F20" s="116"/>
      <c r="G20" s="122"/>
      <c r="H20" s="116"/>
      <c r="I20" s="121">
        <f>F13*H13/100</f>
        <v>6340</v>
      </c>
      <c r="J20" s="121">
        <f>J19+I20</f>
        <v>8453.333333333334</v>
      </c>
      <c r="K20" s="119">
        <f>F13-J20</f>
        <v>23246.666666666664</v>
      </c>
      <c r="L20" s="120"/>
    </row>
    <row r="21" spans="1:12" s="1" customFormat="1" ht="21">
      <c r="A21" s="114" t="s">
        <v>102</v>
      </c>
      <c r="B21" s="116"/>
      <c r="C21" s="115" t="s">
        <v>61</v>
      </c>
      <c r="D21" s="116"/>
      <c r="E21" s="121"/>
      <c r="F21" s="119"/>
      <c r="G21" s="122"/>
      <c r="H21" s="116"/>
      <c r="I21" s="121">
        <f>F13*20/100</f>
        <v>6340</v>
      </c>
      <c r="J21" s="121">
        <f>J20+I21</f>
        <v>14793.333333333334</v>
      </c>
      <c r="K21" s="119">
        <f>F13-J21</f>
        <v>16906.666666666664</v>
      </c>
      <c r="L21" s="120"/>
    </row>
    <row r="22" spans="1:12" s="1" customFormat="1" ht="21">
      <c r="A22" s="114" t="s">
        <v>103</v>
      </c>
      <c r="B22" s="116"/>
      <c r="C22" s="115" t="s">
        <v>61</v>
      </c>
      <c r="D22" s="116"/>
      <c r="E22" s="121"/>
      <c r="F22" s="119"/>
      <c r="G22" s="122"/>
      <c r="H22" s="116"/>
      <c r="I22" s="121">
        <f>F13*20/100</f>
        <v>6340</v>
      </c>
      <c r="J22" s="121">
        <f>J21+I22</f>
        <v>21133.333333333336</v>
      </c>
      <c r="K22" s="119">
        <f>F13-J22</f>
        <v>10566.666666666664</v>
      </c>
      <c r="L22" s="120"/>
    </row>
    <row r="23" spans="1:12" s="1" customFormat="1" ht="21">
      <c r="A23" s="114" t="s">
        <v>104</v>
      </c>
      <c r="B23" s="116"/>
      <c r="C23" s="115" t="s">
        <v>61</v>
      </c>
      <c r="D23" s="116"/>
      <c r="E23" s="121"/>
      <c r="F23" s="119"/>
      <c r="G23" s="122"/>
      <c r="H23" s="116"/>
      <c r="I23" s="121">
        <f>F13*20/100</f>
        <v>6340</v>
      </c>
      <c r="J23" s="121">
        <f>J22+I23</f>
        <v>27473.333333333336</v>
      </c>
      <c r="K23" s="119">
        <f>F13-J23</f>
        <v>4226.666666666664</v>
      </c>
      <c r="L23" s="120"/>
    </row>
    <row r="24" spans="1:12" s="1" customFormat="1" ht="21">
      <c r="A24" s="114" t="s">
        <v>105</v>
      </c>
      <c r="B24" s="116"/>
      <c r="C24" s="115" t="s">
        <v>61</v>
      </c>
      <c r="D24" s="116"/>
      <c r="E24" s="121"/>
      <c r="F24" s="119"/>
      <c r="G24" s="122"/>
      <c r="H24" s="116"/>
      <c r="I24" s="121">
        <v>4226</v>
      </c>
      <c r="J24" s="121">
        <f>J23+I24</f>
        <v>31699.333333333336</v>
      </c>
      <c r="K24" s="119">
        <f>F13-J24</f>
        <v>0.6666666666642413</v>
      </c>
      <c r="L24" s="120"/>
    </row>
    <row r="25" spans="1:12" s="1" customFormat="1" ht="18">
      <c r="A25" s="143" t="s">
        <v>106</v>
      </c>
      <c r="B25" s="301"/>
      <c r="C25" s="301" t="s">
        <v>87</v>
      </c>
      <c r="D25" s="301"/>
      <c r="E25" s="301"/>
      <c r="F25" s="301"/>
      <c r="G25" s="301"/>
      <c r="H25" s="301"/>
      <c r="I25" s="301"/>
      <c r="J25" s="301"/>
      <c r="K25" s="301">
        <v>1</v>
      </c>
      <c r="L25" s="302"/>
    </row>
    <row r="26" spans="1:12" s="1" customFormat="1" ht="21">
      <c r="A26" s="114"/>
      <c r="B26" s="116"/>
      <c r="C26" s="115"/>
      <c r="D26" s="116"/>
      <c r="E26" s="116"/>
      <c r="F26" s="123"/>
      <c r="G26" s="124"/>
      <c r="H26" s="117"/>
      <c r="I26" s="121"/>
      <c r="J26" s="121"/>
      <c r="K26" s="119"/>
      <c r="L26" s="120"/>
    </row>
    <row r="27" spans="1:12" s="1" customFormat="1" ht="21">
      <c r="A27" s="125"/>
      <c r="B27" s="126"/>
      <c r="C27" s="127"/>
      <c r="D27" s="126"/>
      <c r="E27" s="126"/>
      <c r="F27" s="128"/>
      <c r="G27" s="129"/>
      <c r="H27" s="130"/>
      <c r="I27" s="131"/>
      <c r="J27" s="131"/>
      <c r="K27" s="132"/>
      <c r="L27" s="133"/>
    </row>
    <row r="28" spans="1:12" s="1" customFormat="1" ht="21">
      <c r="A28" s="134"/>
      <c r="B28" s="135"/>
      <c r="C28" s="136"/>
      <c r="D28" s="135"/>
      <c r="E28" s="135"/>
      <c r="F28" s="137"/>
      <c r="G28" s="138"/>
      <c r="H28" s="139"/>
      <c r="I28" s="140"/>
      <c r="J28" s="140"/>
      <c r="K28" s="141"/>
      <c r="L28" s="142"/>
    </row>
    <row r="29" spans="1:12" s="1" customFormat="1" ht="21">
      <c r="A29" s="134"/>
      <c r="B29" s="135"/>
      <c r="C29" s="136"/>
      <c r="D29" s="135"/>
      <c r="E29" s="135"/>
      <c r="F29" s="137"/>
      <c r="G29" s="138"/>
      <c r="H29" s="139"/>
      <c r="I29" s="140"/>
      <c r="J29" s="140"/>
      <c r="K29" s="141"/>
      <c r="L29" s="142"/>
    </row>
    <row r="30" ht="18">
      <c r="E30" s="220"/>
    </row>
  </sheetData>
  <sheetProtection/>
  <mergeCells count="2">
    <mergeCell ref="A1:L1"/>
    <mergeCell ref="G7:H7"/>
  </mergeCells>
  <printOptions/>
  <pageMargins left="0.29" right="0.31496062992125984" top="0.4724409448818898" bottom="0.31496062992125984" header="0.31496062992125984" footer="0.15748031496062992"/>
  <pageSetup fitToHeight="0" fitToWidth="1" horizontalDpi="600" verticalDpi="600" orientation="landscape" paperSize="9" scale="83" r:id="rId1"/>
  <headerFooter>
    <oddHeader>&amp;Rแผ่นที่ &amp;P/&amp;N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4"/>
  <sheetViews>
    <sheetView view="pageBreakPreview" zoomScale="80" zoomScaleSheetLayoutView="80" zoomScalePageLayoutView="0" workbookViewId="0" topLeftCell="A20">
      <selection activeCell="A28" sqref="A28:IV52"/>
    </sheetView>
  </sheetViews>
  <sheetFormatPr defaultColWidth="8.140625" defaultRowHeight="15"/>
  <cols>
    <col min="1" max="1" width="9.57421875" style="6" customWidth="1"/>
    <col min="2" max="2" width="12.57421875" style="6" customWidth="1"/>
    <col min="3" max="3" width="22.421875" style="6" customWidth="1"/>
    <col min="4" max="4" width="7.28125" style="6" customWidth="1"/>
    <col min="5" max="5" width="11.7109375" style="220" customWidth="1"/>
    <col min="6" max="6" width="12.421875" style="6" customWidth="1"/>
    <col min="7" max="7" width="7.28125" style="6" customWidth="1"/>
    <col min="8" max="8" width="7.140625" style="6" customWidth="1"/>
    <col min="9" max="9" width="13.140625" style="6" customWidth="1"/>
    <col min="10" max="11" width="13.8515625" style="6" customWidth="1"/>
    <col min="12" max="12" width="11.7109375" style="15" bestFit="1" customWidth="1"/>
    <col min="13" max="13" width="9.00390625" style="6" bestFit="1" customWidth="1"/>
    <col min="14" max="16384" width="8.140625" style="6" customWidth="1"/>
  </cols>
  <sheetData>
    <row r="1" spans="1:12" ht="28.5">
      <c r="A1" s="357" t="s">
        <v>23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</row>
    <row r="2" spans="1:12" ht="21">
      <c r="A2" s="7" t="s">
        <v>12</v>
      </c>
      <c r="B2" s="7"/>
      <c r="C2" s="7"/>
      <c r="D2" s="7"/>
      <c r="E2" s="201"/>
      <c r="F2" s="7"/>
      <c r="G2" s="7"/>
      <c r="H2" s="7"/>
      <c r="I2" s="7"/>
      <c r="J2" s="7" t="s">
        <v>24</v>
      </c>
      <c r="K2" s="7"/>
      <c r="L2" s="9"/>
    </row>
    <row r="3" spans="1:12" ht="21">
      <c r="A3" s="7" t="s">
        <v>12</v>
      </c>
      <c r="B3" s="7"/>
      <c r="C3" s="7"/>
      <c r="D3" s="7"/>
      <c r="E3" s="201"/>
      <c r="F3" s="7"/>
      <c r="G3" s="7"/>
      <c r="H3" s="7"/>
      <c r="I3" s="7"/>
      <c r="J3" s="7" t="s">
        <v>25</v>
      </c>
      <c r="K3" s="7"/>
      <c r="L3" s="9"/>
    </row>
    <row r="4" spans="1:12" ht="21">
      <c r="A4" s="7" t="s">
        <v>162</v>
      </c>
      <c r="B4" s="7"/>
      <c r="C4" s="7"/>
      <c r="D4" s="7"/>
      <c r="E4" s="201"/>
      <c r="F4" s="7"/>
      <c r="G4" s="7"/>
      <c r="H4" s="7"/>
      <c r="I4" s="7"/>
      <c r="J4" s="7"/>
      <c r="K4" s="7"/>
      <c r="L4" s="9"/>
    </row>
    <row r="5" spans="1:12" ht="21">
      <c r="A5" s="7" t="s">
        <v>116</v>
      </c>
      <c r="B5" s="7"/>
      <c r="C5" s="7"/>
      <c r="D5" s="7"/>
      <c r="E5" s="201"/>
      <c r="F5" s="7"/>
      <c r="G5" s="7"/>
      <c r="H5" s="7"/>
      <c r="I5" s="7"/>
      <c r="J5" s="7"/>
      <c r="K5" s="7"/>
      <c r="L5" s="9"/>
    </row>
    <row r="6" spans="1:12" ht="21">
      <c r="A6" s="7" t="s">
        <v>156</v>
      </c>
      <c r="B6" s="7"/>
      <c r="C6" s="7"/>
      <c r="D6" s="7"/>
      <c r="E6" s="201"/>
      <c r="F6" s="7"/>
      <c r="G6" s="7"/>
      <c r="H6" s="7"/>
      <c r="I6" s="7"/>
      <c r="J6" s="7"/>
      <c r="K6" s="7"/>
      <c r="L6" s="9"/>
    </row>
    <row r="7" spans="1:12" s="7" customFormat="1" ht="21">
      <c r="A7" s="7" t="s">
        <v>28</v>
      </c>
      <c r="B7" s="13" t="s">
        <v>33</v>
      </c>
      <c r="C7" s="11" t="s">
        <v>30</v>
      </c>
      <c r="D7" s="239" t="s">
        <v>99</v>
      </c>
      <c r="E7" s="275" t="s">
        <v>32</v>
      </c>
      <c r="F7" s="13" t="s">
        <v>33</v>
      </c>
      <c r="G7" s="358" t="s">
        <v>34</v>
      </c>
      <c r="H7" s="358"/>
      <c r="I7" s="13" t="s">
        <v>33</v>
      </c>
      <c r="J7" s="14" t="s">
        <v>35</v>
      </c>
      <c r="L7" s="9"/>
    </row>
    <row r="8" spans="1:12" ht="21">
      <c r="A8" s="7" t="s">
        <v>36</v>
      </c>
      <c r="B8" s="13" t="s">
        <v>31</v>
      </c>
      <c r="C8" s="7" t="s">
        <v>37</v>
      </c>
      <c r="D8" s="10" t="s">
        <v>31</v>
      </c>
      <c r="E8" s="201" t="s">
        <v>38</v>
      </c>
      <c r="F8" s="13" t="s">
        <v>33</v>
      </c>
      <c r="G8" s="17" t="s">
        <v>39</v>
      </c>
      <c r="I8" s="13" t="s">
        <v>33</v>
      </c>
      <c r="J8" s="7" t="s">
        <v>40</v>
      </c>
      <c r="K8" s="16" t="s">
        <v>33</v>
      </c>
      <c r="L8" s="18" t="s">
        <v>41</v>
      </c>
    </row>
    <row r="9" spans="1:12" ht="7.5" customHeight="1">
      <c r="A9" s="7"/>
      <c r="B9" s="7"/>
      <c r="C9" s="7"/>
      <c r="D9" s="7"/>
      <c r="E9" s="201"/>
      <c r="F9" s="7"/>
      <c r="G9" s="7"/>
      <c r="H9" s="7"/>
      <c r="I9" s="7"/>
      <c r="J9" s="7"/>
      <c r="K9" s="7"/>
      <c r="L9" s="9"/>
    </row>
    <row r="10" spans="1:12" ht="21" customHeight="1">
      <c r="A10" s="19" t="s">
        <v>42</v>
      </c>
      <c r="B10" s="20" t="s">
        <v>43</v>
      </c>
      <c r="C10" s="21" t="s">
        <v>3</v>
      </c>
      <c r="D10" s="22" t="s">
        <v>4</v>
      </c>
      <c r="E10" s="203" t="s">
        <v>44</v>
      </c>
      <c r="F10" s="20" t="s">
        <v>45</v>
      </c>
      <c r="G10" s="24" t="s">
        <v>46</v>
      </c>
      <c r="H10" s="22" t="s">
        <v>47</v>
      </c>
      <c r="I10" s="24" t="s">
        <v>48</v>
      </c>
      <c r="J10" s="22" t="s">
        <v>48</v>
      </c>
      <c r="K10" s="25" t="s">
        <v>5</v>
      </c>
      <c r="L10" s="26" t="s">
        <v>2</v>
      </c>
    </row>
    <row r="11" spans="1:12" ht="21" customHeight="1">
      <c r="A11" s="27"/>
      <c r="B11" s="28"/>
      <c r="C11" s="29"/>
      <c r="D11" s="30" t="s">
        <v>49</v>
      </c>
      <c r="E11" s="204" t="s">
        <v>50</v>
      </c>
      <c r="F11" s="28"/>
      <c r="G11" s="32" t="s">
        <v>51</v>
      </c>
      <c r="H11" s="30" t="s">
        <v>52</v>
      </c>
      <c r="I11" s="32" t="s">
        <v>53</v>
      </c>
      <c r="J11" s="30" t="s">
        <v>54</v>
      </c>
      <c r="K11" s="33"/>
      <c r="L11" s="34"/>
    </row>
    <row r="12" spans="1:12" ht="21" customHeight="1">
      <c r="A12" s="27"/>
      <c r="B12" s="28"/>
      <c r="C12" s="29"/>
      <c r="D12" s="30"/>
      <c r="E12" s="204" t="s">
        <v>55</v>
      </c>
      <c r="F12" s="28"/>
      <c r="G12" s="32"/>
      <c r="H12" s="30" t="s">
        <v>56</v>
      </c>
      <c r="I12" s="35"/>
      <c r="J12" s="36"/>
      <c r="K12" s="33"/>
      <c r="L12" s="34"/>
    </row>
    <row r="13" spans="1:12" ht="21" customHeight="1">
      <c r="A13" s="37"/>
      <c r="B13" s="38"/>
      <c r="C13" s="39"/>
      <c r="D13" s="40"/>
      <c r="E13" s="205"/>
      <c r="F13" s="38"/>
      <c r="G13" s="42"/>
      <c r="H13" s="40"/>
      <c r="I13" s="42"/>
      <c r="J13" s="40"/>
      <c r="K13" s="43"/>
      <c r="L13" s="44"/>
    </row>
    <row r="14" spans="1:12" ht="21">
      <c r="A14" s="276" t="s">
        <v>182</v>
      </c>
      <c r="B14" s="271"/>
      <c r="C14" s="274"/>
      <c r="D14" s="271" t="s">
        <v>115</v>
      </c>
      <c r="E14" s="277">
        <v>26500</v>
      </c>
      <c r="F14" s="262">
        <f>E14</f>
        <v>26500</v>
      </c>
      <c r="G14" s="263">
        <v>5</v>
      </c>
      <c r="H14" s="262">
        <v>20</v>
      </c>
      <c r="I14" s="265" t="s">
        <v>8</v>
      </c>
      <c r="J14" s="265" t="s">
        <v>8</v>
      </c>
      <c r="K14" s="266">
        <f>F14</f>
        <v>26500</v>
      </c>
      <c r="L14" s="267"/>
    </row>
    <row r="15" spans="1:12" ht="21">
      <c r="A15" s="56"/>
      <c r="B15" s="57"/>
      <c r="C15" s="278"/>
      <c r="D15" s="59"/>
      <c r="E15" s="215" t="s">
        <v>12</v>
      </c>
      <c r="F15" s="61"/>
      <c r="G15" s="62"/>
      <c r="H15" s="61"/>
      <c r="I15" s="61"/>
      <c r="J15" s="61"/>
      <c r="K15" s="63"/>
      <c r="L15" s="64"/>
    </row>
    <row r="16" spans="1:12" ht="21">
      <c r="A16" s="56"/>
      <c r="B16" s="59"/>
      <c r="C16" s="58"/>
      <c r="D16" s="59"/>
      <c r="E16" s="215"/>
      <c r="F16" s="61"/>
      <c r="G16" s="62"/>
      <c r="H16" s="61"/>
      <c r="I16" s="65"/>
      <c r="J16" s="65"/>
      <c r="K16" s="63"/>
      <c r="L16" s="64"/>
    </row>
    <row r="17" spans="1:12" ht="21">
      <c r="A17" s="56" t="s">
        <v>124</v>
      </c>
      <c r="B17" s="59"/>
      <c r="C17" s="58" t="s">
        <v>120</v>
      </c>
      <c r="D17" s="59"/>
      <c r="E17" s="215"/>
      <c r="F17" s="61"/>
      <c r="G17" s="62"/>
      <c r="H17" s="61"/>
      <c r="I17" s="65">
        <f>F14*H14/100*7/12</f>
        <v>3091.6666666666665</v>
      </c>
      <c r="J17" s="65">
        <f aca="true" t="shared" si="0" ref="J17:J22">J16+I17</f>
        <v>3091.6666666666665</v>
      </c>
      <c r="K17" s="63">
        <f>F14-J17</f>
        <v>23408.333333333332</v>
      </c>
      <c r="L17" s="64"/>
    </row>
    <row r="18" spans="1:12" ht="21">
      <c r="A18" s="56" t="s">
        <v>183</v>
      </c>
      <c r="B18" s="59"/>
      <c r="C18" s="58" t="s">
        <v>61</v>
      </c>
      <c r="D18" s="59"/>
      <c r="E18" s="215"/>
      <c r="F18" s="59"/>
      <c r="G18" s="67"/>
      <c r="H18" s="59"/>
      <c r="I18" s="65">
        <f>F14*H14/100</f>
        <v>5300</v>
      </c>
      <c r="J18" s="65">
        <f t="shared" si="0"/>
        <v>8391.666666666666</v>
      </c>
      <c r="K18" s="63">
        <f>F14-J18</f>
        <v>18108.333333333336</v>
      </c>
      <c r="L18" s="64"/>
    </row>
    <row r="19" spans="1:12" ht="21">
      <c r="A19" s="56" t="s">
        <v>119</v>
      </c>
      <c r="B19" s="59"/>
      <c r="C19" s="58" t="s">
        <v>61</v>
      </c>
      <c r="D19" s="59"/>
      <c r="E19" s="215"/>
      <c r="F19" s="63"/>
      <c r="G19" s="67"/>
      <c r="H19" s="59"/>
      <c r="I19" s="65">
        <f>F14*20/100</f>
        <v>5300</v>
      </c>
      <c r="J19" s="65">
        <f t="shared" si="0"/>
        <v>13691.666666666666</v>
      </c>
      <c r="K19" s="63">
        <f>F14-J19</f>
        <v>12808.333333333334</v>
      </c>
      <c r="L19" s="64"/>
    </row>
    <row r="20" spans="1:12" ht="21">
      <c r="A20" s="56" t="s">
        <v>184</v>
      </c>
      <c r="B20" s="59"/>
      <c r="C20" s="58" t="s">
        <v>61</v>
      </c>
      <c r="D20" s="59"/>
      <c r="E20" s="215"/>
      <c r="F20" s="63"/>
      <c r="G20" s="67"/>
      <c r="H20" s="59"/>
      <c r="I20" s="65">
        <f>F14*20/100</f>
        <v>5300</v>
      </c>
      <c r="J20" s="65">
        <f t="shared" si="0"/>
        <v>18991.666666666664</v>
      </c>
      <c r="K20" s="63">
        <f>F14-J20</f>
        <v>7508.333333333336</v>
      </c>
      <c r="L20" s="64"/>
    </row>
    <row r="21" spans="1:12" ht="21">
      <c r="A21" s="216" t="s">
        <v>185</v>
      </c>
      <c r="B21" s="59"/>
      <c r="C21" s="58" t="s">
        <v>61</v>
      </c>
      <c r="D21" s="59"/>
      <c r="E21" s="215"/>
      <c r="F21" s="63"/>
      <c r="G21" s="67"/>
      <c r="H21" s="59"/>
      <c r="I21" s="65">
        <f>F14*20/100</f>
        <v>5300</v>
      </c>
      <c r="J21" s="65">
        <f t="shared" si="0"/>
        <v>24291.666666666664</v>
      </c>
      <c r="K21" s="63">
        <f>F14-J21</f>
        <v>2208.3333333333358</v>
      </c>
      <c r="L21" s="64"/>
    </row>
    <row r="22" spans="1:12" ht="21">
      <c r="A22" s="56" t="s">
        <v>186</v>
      </c>
      <c r="B22" s="59"/>
      <c r="C22" s="58" t="s">
        <v>61</v>
      </c>
      <c r="D22" s="59"/>
      <c r="E22" s="215"/>
      <c r="F22" s="63"/>
      <c r="G22" s="67"/>
      <c r="H22" s="59"/>
      <c r="I22" s="65">
        <v>2207</v>
      </c>
      <c r="J22" s="65">
        <f t="shared" si="0"/>
        <v>26498.666666666664</v>
      </c>
      <c r="K22" s="63">
        <f>F14-J22</f>
        <v>1.3333333333357587</v>
      </c>
      <c r="L22" s="64"/>
    </row>
    <row r="23" spans="1:12" ht="18">
      <c r="A23" s="216" t="s">
        <v>187</v>
      </c>
      <c r="B23" s="59"/>
      <c r="C23" s="59" t="s">
        <v>87</v>
      </c>
      <c r="D23" s="59"/>
      <c r="E23" s="215"/>
      <c r="F23" s="59"/>
      <c r="G23" s="59"/>
      <c r="H23" s="59"/>
      <c r="I23" s="59"/>
      <c r="J23" s="59"/>
      <c r="K23" s="59">
        <v>1</v>
      </c>
      <c r="L23" s="64"/>
    </row>
    <row r="24" spans="1:12" ht="18">
      <c r="A24" s="77"/>
      <c r="B24" s="77"/>
      <c r="C24" s="77"/>
      <c r="D24" s="77"/>
      <c r="E24" s="218"/>
      <c r="F24" s="77"/>
      <c r="G24" s="77"/>
      <c r="H24" s="77"/>
      <c r="I24" s="77"/>
      <c r="J24" s="77"/>
      <c r="K24" s="77"/>
      <c r="L24" s="85"/>
    </row>
  </sheetData>
  <sheetProtection/>
  <mergeCells count="2">
    <mergeCell ref="A1:L1"/>
    <mergeCell ref="G7:H7"/>
  </mergeCells>
  <printOptions/>
  <pageMargins left="0.2755905511811024" right="0.31496062992125984" top="0.4724409448818898" bottom="0.31496062992125984" header="0.31496062992125984" footer="0.15748031496062992"/>
  <pageSetup fitToHeight="0" fitToWidth="1" horizontalDpi="600" verticalDpi="600" orientation="landscape" paperSize="9" scale="93" r:id="rId1"/>
  <headerFooter>
    <oddHeader>&amp;Rแผ่นที่ &amp;P/&amp;N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4"/>
  <sheetViews>
    <sheetView view="pageBreakPreview" zoomScale="60" zoomScalePageLayoutView="0" workbookViewId="0" topLeftCell="A10">
      <selection activeCell="K10" sqref="K10"/>
    </sheetView>
  </sheetViews>
  <sheetFormatPr defaultColWidth="8.140625" defaultRowHeight="15"/>
  <cols>
    <col min="1" max="1" width="9.00390625" style="6" customWidth="1"/>
    <col min="2" max="2" width="12.57421875" style="6" customWidth="1"/>
    <col min="3" max="3" width="25.57421875" style="6" customWidth="1"/>
    <col min="4" max="4" width="7.28125" style="6" customWidth="1"/>
    <col min="5" max="5" width="11.7109375" style="260" customWidth="1"/>
    <col min="6" max="6" width="12.421875" style="260" customWidth="1"/>
    <col min="7" max="7" width="7.28125" style="6" customWidth="1"/>
    <col min="8" max="8" width="7.140625" style="6" customWidth="1"/>
    <col min="9" max="9" width="13.140625" style="6" customWidth="1"/>
    <col min="10" max="11" width="13.8515625" style="6" customWidth="1"/>
    <col min="12" max="12" width="12.140625" style="15" bestFit="1" customWidth="1"/>
    <col min="13" max="16384" width="8.140625" style="6" customWidth="1"/>
  </cols>
  <sheetData>
    <row r="1" spans="1:12" ht="28.5">
      <c r="A1" s="362" t="s">
        <v>23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</row>
    <row r="2" spans="1:12" ht="21">
      <c r="A2" s="7" t="s">
        <v>12</v>
      </c>
      <c r="B2" s="7"/>
      <c r="C2" s="7"/>
      <c r="D2" s="7"/>
      <c r="E2" s="247"/>
      <c r="F2" s="247"/>
      <c r="G2" s="7"/>
      <c r="H2" s="7"/>
      <c r="I2" s="7"/>
      <c r="J2" s="7" t="s">
        <v>24</v>
      </c>
      <c r="K2" s="7"/>
      <c r="L2" s="9"/>
    </row>
    <row r="3" spans="1:12" ht="21">
      <c r="A3" s="7" t="s">
        <v>12</v>
      </c>
      <c r="B3" s="7"/>
      <c r="C3" s="7"/>
      <c r="D3" s="7"/>
      <c r="E3" s="247"/>
      <c r="F3" s="247"/>
      <c r="G3" s="7"/>
      <c r="H3" s="7"/>
      <c r="I3" s="7"/>
      <c r="J3" s="7" t="s">
        <v>25</v>
      </c>
      <c r="K3" s="7"/>
      <c r="L3" s="9"/>
    </row>
    <row r="4" spans="1:12" ht="21">
      <c r="A4" s="7" t="s">
        <v>148</v>
      </c>
      <c r="B4" s="7"/>
      <c r="C4" s="7"/>
      <c r="D4" s="7"/>
      <c r="E4" s="247"/>
      <c r="F4" s="247"/>
      <c r="G4" s="7"/>
      <c r="H4" s="7"/>
      <c r="I4" s="7"/>
      <c r="J4" s="7"/>
      <c r="K4" s="7"/>
      <c r="L4" s="9"/>
    </row>
    <row r="5" spans="1:12" ht="21">
      <c r="A5" s="7" t="s">
        <v>149</v>
      </c>
      <c r="B5" s="7"/>
      <c r="C5" s="7"/>
      <c r="D5" s="7"/>
      <c r="E5" s="247"/>
      <c r="F5" s="247"/>
      <c r="G5" s="7"/>
      <c r="H5" s="7"/>
      <c r="I5" s="7"/>
      <c r="J5" s="7"/>
      <c r="K5" s="7"/>
      <c r="L5" s="9"/>
    </row>
    <row r="6" spans="1:12" ht="21">
      <c r="A6" s="7" t="s">
        <v>126</v>
      </c>
      <c r="B6" s="7"/>
      <c r="C6" s="7"/>
      <c r="D6" s="7"/>
      <c r="E6" s="247"/>
      <c r="F6" s="247"/>
      <c r="G6" s="7"/>
      <c r="H6" s="7"/>
      <c r="I6" s="7"/>
      <c r="J6" s="7"/>
      <c r="K6" s="7"/>
      <c r="L6" s="9"/>
    </row>
    <row r="7" spans="1:10" ht="21">
      <c r="A7" s="7" t="s">
        <v>28</v>
      </c>
      <c r="B7" s="239" t="s">
        <v>99</v>
      </c>
      <c r="C7" s="11" t="s">
        <v>30</v>
      </c>
      <c r="D7" s="10" t="s">
        <v>31</v>
      </c>
      <c r="E7" s="248" t="s">
        <v>32</v>
      </c>
      <c r="F7" s="250" t="s">
        <v>33</v>
      </c>
      <c r="G7" s="363" t="s">
        <v>34</v>
      </c>
      <c r="H7" s="363"/>
      <c r="I7" s="13" t="s">
        <v>33</v>
      </c>
      <c r="J7" s="14" t="s">
        <v>35</v>
      </c>
    </row>
    <row r="8" spans="1:12" ht="21">
      <c r="A8" s="7" t="s">
        <v>36</v>
      </c>
      <c r="B8" s="239" t="s">
        <v>99</v>
      </c>
      <c r="C8" s="7" t="s">
        <v>37</v>
      </c>
      <c r="D8" s="10" t="s">
        <v>31</v>
      </c>
      <c r="E8" s="247" t="s">
        <v>38</v>
      </c>
      <c r="F8" s="250" t="s">
        <v>33</v>
      </c>
      <c r="G8" s="17" t="s">
        <v>39</v>
      </c>
      <c r="I8" s="13" t="s">
        <v>33</v>
      </c>
      <c r="J8" s="7" t="s">
        <v>40</v>
      </c>
      <c r="K8" s="16" t="s">
        <v>33</v>
      </c>
      <c r="L8" s="18" t="s">
        <v>41</v>
      </c>
    </row>
    <row r="9" spans="1:12" ht="7.5" customHeight="1">
      <c r="A9" s="7"/>
      <c r="B9" s="7"/>
      <c r="C9" s="7"/>
      <c r="D9" s="7"/>
      <c r="E9" s="247"/>
      <c r="F9" s="247"/>
      <c r="G9" s="7"/>
      <c r="H9" s="7"/>
      <c r="I9" s="7"/>
      <c r="J9" s="7"/>
      <c r="K9" s="7"/>
      <c r="L9" s="9"/>
    </row>
    <row r="10" spans="1:12" ht="21" customHeight="1">
      <c r="A10" s="19" t="s">
        <v>42</v>
      </c>
      <c r="B10" s="20" t="s">
        <v>43</v>
      </c>
      <c r="C10" s="21" t="s">
        <v>3</v>
      </c>
      <c r="D10" s="22" t="s">
        <v>4</v>
      </c>
      <c r="E10" s="251" t="s">
        <v>44</v>
      </c>
      <c r="F10" s="253" t="s">
        <v>45</v>
      </c>
      <c r="G10" s="24" t="s">
        <v>46</v>
      </c>
      <c r="H10" s="22" t="s">
        <v>47</v>
      </c>
      <c r="I10" s="24" t="s">
        <v>48</v>
      </c>
      <c r="J10" s="22" t="s">
        <v>48</v>
      </c>
      <c r="K10" s="25" t="s">
        <v>5</v>
      </c>
      <c r="L10" s="26" t="s">
        <v>2</v>
      </c>
    </row>
    <row r="11" spans="1:12" ht="21" customHeight="1">
      <c r="A11" s="27"/>
      <c r="B11" s="28"/>
      <c r="C11" s="29"/>
      <c r="D11" s="30" t="s">
        <v>49</v>
      </c>
      <c r="E11" s="254" t="s">
        <v>50</v>
      </c>
      <c r="F11" s="256"/>
      <c r="G11" s="32" t="s">
        <v>51</v>
      </c>
      <c r="H11" s="30" t="s">
        <v>52</v>
      </c>
      <c r="I11" s="32" t="s">
        <v>53</v>
      </c>
      <c r="J11" s="30" t="s">
        <v>54</v>
      </c>
      <c r="K11" s="33"/>
      <c r="L11" s="34"/>
    </row>
    <row r="12" spans="1:12" ht="21" customHeight="1">
      <c r="A12" s="27"/>
      <c r="B12" s="28"/>
      <c r="C12" s="29"/>
      <c r="D12" s="30"/>
      <c r="E12" s="254" t="s">
        <v>55</v>
      </c>
      <c r="F12" s="256"/>
      <c r="G12" s="32"/>
      <c r="H12" s="30" t="s">
        <v>56</v>
      </c>
      <c r="I12" s="35"/>
      <c r="J12" s="36"/>
      <c r="K12" s="33"/>
      <c r="L12" s="34"/>
    </row>
    <row r="13" spans="1:12" ht="21">
      <c r="A13" s="240" t="s">
        <v>13</v>
      </c>
      <c r="B13" s="241"/>
      <c r="C13" s="241" t="s">
        <v>18</v>
      </c>
      <c r="D13" s="208" t="s">
        <v>117</v>
      </c>
      <c r="E13" s="257">
        <v>0</v>
      </c>
      <c r="F13" s="257">
        <f>E13</f>
        <v>0</v>
      </c>
      <c r="G13" s="211"/>
      <c r="H13" s="243"/>
      <c r="I13" s="212"/>
      <c r="J13" s="212"/>
      <c r="K13" s="213"/>
      <c r="L13" s="214"/>
    </row>
    <row r="14" spans="1:12" ht="21">
      <c r="A14" s="56"/>
      <c r="B14" s="244"/>
      <c r="C14" s="58"/>
      <c r="D14" s="59"/>
      <c r="E14" s="258" t="s">
        <v>12</v>
      </c>
      <c r="F14" s="258"/>
      <c r="G14" s="62"/>
      <c r="H14" s="61"/>
      <c r="I14" s="61"/>
      <c r="J14" s="61"/>
      <c r="K14" s="63"/>
      <c r="L14" s="64"/>
    </row>
    <row r="15" spans="1:12" ht="21">
      <c r="A15" s="56"/>
      <c r="B15" s="59"/>
      <c r="C15" s="58"/>
      <c r="D15" s="59"/>
      <c r="E15" s="258"/>
      <c r="F15" s="258"/>
      <c r="G15" s="62"/>
      <c r="H15" s="61"/>
      <c r="I15" s="65"/>
      <c r="J15" s="65"/>
      <c r="K15" s="63"/>
      <c r="L15" s="64"/>
    </row>
    <row r="16" spans="1:12" ht="21">
      <c r="A16" s="216"/>
      <c r="B16" s="59"/>
      <c r="C16" s="58"/>
      <c r="D16" s="59"/>
      <c r="E16" s="258"/>
      <c r="F16" s="258"/>
      <c r="G16" s="67"/>
      <c r="H16" s="59"/>
      <c r="I16" s="65"/>
      <c r="J16" s="65"/>
      <c r="K16" s="63"/>
      <c r="L16" s="64"/>
    </row>
    <row r="17" spans="1:12" ht="21">
      <c r="A17" s="216"/>
      <c r="B17" s="59"/>
      <c r="C17" s="58"/>
      <c r="D17" s="59"/>
      <c r="E17" s="258"/>
      <c r="F17" s="258"/>
      <c r="G17" s="67"/>
      <c r="H17" s="59"/>
      <c r="I17" s="65"/>
      <c r="J17" s="65"/>
      <c r="K17" s="63"/>
      <c r="L17" s="64"/>
    </row>
    <row r="18" spans="1:12" ht="21">
      <c r="A18" s="216"/>
      <c r="B18" s="245"/>
      <c r="C18" s="58"/>
      <c r="D18" s="59"/>
      <c r="E18" s="258"/>
      <c r="F18" s="258"/>
      <c r="G18" s="75"/>
      <c r="H18" s="61"/>
      <c r="I18" s="65"/>
      <c r="J18" s="65"/>
      <c r="K18" s="63"/>
      <c r="L18" s="64"/>
    </row>
    <row r="19" spans="1:12" ht="21">
      <c r="A19" s="216"/>
      <c r="B19" s="246"/>
      <c r="C19" s="58"/>
      <c r="D19" s="59"/>
      <c r="E19" s="258"/>
      <c r="F19" s="258"/>
      <c r="G19" s="75"/>
      <c r="H19" s="61"/>
      <c r="I19" s="65"/>
      <c r="J19" s="65"/>
      <c r="K19" s="63"/>
      <c r="L19" s="64"/>
    </row>
    <row r="20" spans="1:12" ht="21">
      <c r="A20" s="216"/>
      <c r="B20" s="245"/>
      <c r="C20" s="58"/>
      <c r="D20" s="59"/>
      <c r="E20" s="258"/>
      <c r="F20" s="258"/>
      <c r="G20" s="75"/>
      <c r="H20" s="61"/>
      <c r="I20" s="65"/>
      <c r="J20" s="65"/>
      <c r="K20" s="63"/>
      <c r="L20" s="64"/>
    </row>
    <row r="21" spans="1:12" ht="21">
      <c r="A21" s="216"/>
      <c r="B21" s="245"/>
      <c r="C21" s="58"/>
      <c r="D21" s="59"/>
      <c r="E21" s="258"/>
      <c r="F21" s="258"/>
      <c r="G21" s="75"/>
      <c r="H21" s="61"/>
      <c r="I21" s="65"/>
      <c r="J21" s="65"/>
      <c r="K21" s="63"/>
      <c r="L21" s="64"/>
    </row>
    <row r="22" spans="1:12" ht="21">
      <c r="A22" s="56"/>
      <c r="B22" s="59"/>
      <c r="C22" s="58"/>
      <c r="D22" s="59"/>
      <c r="E22" s="258"/>
      <c r="F22" s="258"/>
      <c r="G22" s="75"/>
      <c r="H22" s="61"/>
      <c r="I22" s="65"/>
      <c r="J22" s="65"/>
      <c r="K22" s="63"/>
      <c r="L22" s="64"/>
    </row>
    <row r="23" spans="1:12" ht="21">
      <c r="A23" s="56"/>
      <c r="B23" s="59"/>
      <c r="C23" s="58"/>
      <c r="D23" s="59"/>
      <c r="E23" s="258"/>
      <c r="F23" s="258"/>
      <c r="G23" s="75"/>
      <c r="H23" s="61"/>
      <c r="I23" s="65"/>
      <c r="J23" s="65"/>
      <c r="K23" s="63"/>
      <c r="L23" s="64"/>
    </row>
    <row r="24" spans="1:12" ht="18">
      <c r="A24" s="77"/>
      <c r="B24" s="77"/>
      <c r="C24" s="77"/>
      <c r="D24" s="77"/>
      <c r="E24" s="259"/>
      <c r="F24" s="259"/>
      <c r="G24" s="77"/>
      <c r="H24" s="77"/>
      <c r="I24" s="77"/>
      <c r="J24" s="77"/>
      <c r="K24" s="77"/>
      <c r="L24" s="85"/>
    </row>
  </sheetData>
  <sheetProtection/>
  <mergeCells count="2">
    <mergeCell ref="A1:L1"/>
    <mergeCell ref="G7:H7"/>
  </mergeCells>
  <printOptions/>
  <pageMargins left="0.4330708661417323" right="0.31496062992125984" top="0.4724409448818898" bottom="0.31496062992125984" header="0.31496062992125984" footer="0.15748031496062992"/>
  <pageSetup fitToHeight="0" fitToWidth="1" horizontalDpi="600" verticalDpi="600" orientation="landscape" paperSize="9" scale="89" r:id="rId1"/>
  <headerFooter>
    <oddHeader>&amp;Rแผ่นที่ &amp;P/&amp;N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L25"/>
  <sheetViews>
    <sheetView view="pageBreakPreview" zoomScale="60" zoomScalePageLayoutView="0" workbookViewId="0" topLeftCell="A19">
      <selection activeCell="A29" sqref="A29:IV140"/>
    </sheetView>
  </sheetViews>
  <sheetFormatPr defaultColWidth="8.140625" defaultRowHeight="15"/>
  <cols>
    <col min="1" max="1" width="9.00390625" style="6" customWidth="1"/>
    <col min="2" max="2" width="12.57421875" style="6" customWidth="1"/>
    <col min="3" max="3" width="25.57421875" style="6" customWidth="1"/>
    <col min="4" max="4" width="7.28125" style="6" customWidth="1"/>
    <col min="5" max="5" width="11.7109375" style="260" customWidth="1"/>
    <col min="6" max="6" width="12.421875" style="260" customWidth="1"/>
    <col min="7" max="7" width="7.28125" style="6" customWidth="1"/>
    <col min="8" max="8" width="7.140625" style="6" customWidth="1"/>
    <col min="9" max="9" width="13.140625" style="6" customWidth="1"/>
    <col min="10" max="11" width="13.8515625" style="6" customWidth="1"/>
    <col min="12" max="12" width="12.140625" style="15" bestFit="1" customWidth="1"/>
    <col min="13" max="16384" width="8.140625" style="6" customWidth="1"/>
  </cols>
  <sheetData>
    <row r="2" spans="1:12" ht="28.5">
      <c r="A2" s="366" t="s">
        <v>89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</row>
    <row r="3" spans="1:12" ht="21">
      <c r="A3" s="7" t="s">
        <v>12</v>
      </c>
      <c r="B3" s="7"/>
      <c r="C3" s="7"/>
      <c r="D3" s="7"/>
      <c r="E3" s="247"/>
      <c r="F3" s="247"/>
      <c r="G3" s="7"/>
      <c r="H3" s="7"/>
      <c r="I3" s="7"/>
      <c r="J3" s="7" t="s">
        <v>24</v>
      </c>
      <c r="K3" s="7"/>
      <c r="L3" s="9"/>
    </row>
    <row r="4" spans="1:12" ht="21">
      <c r="A4" s="7" t="s">
        <v>12</v>
      </c>
      <c r="B4" s="7"/>
      <c r="C4" s="7"/>
      <c r="D4" s="7"/>
      <c r="E4" s="247"/>
      <c r="F4" s="247"/>
      <c r="G4" s="7"/>
      <c r="H4" s="7"/>
      <c r="I4" s="7"/>
      <c r="J4" s="7" t="s">
        <v>25</v>
      </c>
      <c r="K4" s="7"/>
      <c r="L4" s="9"/>
    </row>
    <row r="5" spans="1:12" ht="21">
      <c r="A5" s="7" t="s">
        <v>150</v>
      </c>
      <c r="B5" s="7"/>
      <c r="C5" s="7"/>
      <c r="D5" s="7"/>
      <c r="E5" s="247"/>
      <c r="F5" s="247"/>
      <c r="G5" s="7"/>
      <c r="H5" s="7"/>
      <c r="I5" s="7"/>
      <c r="J5" s="7"/>
      <c r="K5" s="7"/>
      <c r="L5" s="9"/>
    </row>
    <row r="6" spans="1:12" ht="21">
      <c r="A6" s="6" t="s">
        <v>125</v>
      </c>
      <c r="B6" s="7"/>
      <c r="C6" s="7" t="s">
        <v>16</v>
      </c>
      <c r="D6" s="7" t="s">
        <v>20</v>
      </c>
      <c r="F6" s="247" t="s">
        <v>147</v>
      </c>
      <c r="G6" s="7"/>
      <c r="H6" s="7"/>
      <c r="I6" s="7"/>
      <c r="J6" s="7"/>
      <c r="K6" s="7"/>
      <c r="L6" s="9"/>
    </row>
    <row r="7" spans="1:12" ht="21">
      <c r="A7" s="7" t="s">
        <v>126</v>
      </c>
      <c r="B7" s="7"/>
      <c r="C7" s="7"/>
      <c r="D7" s="7"/>
      <c r="E7" s="247"/>
      <c r="F7" s="247"/>
      <c r="G7" s="7"/>
      <c r="H7" s="7"/>
      <c r="I7" s="7"/>
      <c r="J7" s="7"/>
      <c r="K7" s="7"/>
      <c r="L7" s="9"/>
    </row>
    <row r="8" spans="1:10" ht="21">
      <c r="A8" s="7" t="s">
        <v>28</v>
      </c>
      <c r="B8" s="239" t="s">
        <v>99</v>
      </c>
      <c r="C8" s="11" t="s">
        <v>30</v>
      </c>
      <c r="D8" s="10" t="s">
        <v>31</v>
      </c>
      <c r="E8" s="248" t="s">
        <v>32</v>
      </c>
      <c r="F8" s="250" t="s">
        <v>33</v>
      </c>
      <c r="G8" s="363" t="s">
        <v>34</v>
      </c>
      <c r="H8" s="363"/>
      <c r="I8" s="13" t="s">
        <v>33</v>
      </c>
      <c r="J8" s="14" t="s">
        <v>35</v>
      </c>
    </row>
    <row r="9" spans="1:12" ht="21">
      <c r="A9" s="7" t="s">
        <v>36</v>
      </c>
      <c r="B9" s="239" t="s">
        <v>99</v>
      </c>
      <c r="C9" s="7" t="s">
        <v>37</v>
      </c>
      <c r="D9" s="10" t="s">
        <v>31</v>
      </c>
      <c r="E9" s="247" t="s">
        <v>38</v>
      </c>
      <c r="F9" s="250" t="s">
        <v>33</v>
      </c>
      <c r="G9" s="17" t="s">
        <v>39</v>
      </c>
      <c r="I9" s="13" t="s">
        <v>33</v>
      </c>
      <c r="J9" s="7" t="s">
        <v>40</v>
      </c>
      <c r="K9" s="16" t="s">
        <v>33</v>
      </c>
      <c r="L9" s="18" t="s">
        <v>41</v>
      </c>
    </row>
    <row r="10" spans="1:12" ht="7.5" customHeight="1">
      <c r="A10" s="7"/>
      <c r="B10" s="7"/>
      <c r="C10" s="7"/>
      <c r="D10" s="7"/>
      <c r="E10" s="247"/>
      <c r="F10" s="247"/>
      <c r="G10" s="7"/>
      <c r="H10" s="7"/>
      <c r="I10" s="7"/>
      <c r="J10" s="7"/>
      <c r="K10" s="7"/>
      <c r="L10" s="9"/>
    </row>
    <row r="11" spans="1:12" ht="21" customHeight="1">
      <c r="A11" s="19" t="s">
        <v>42</v>
      </c>
      <c r="B11" s="20" t="s">
        <v>43</v>
      </c>
      <c r="C11" s="21" t="s">
        <v>3</v>
      </c>
      <c r="D11" s="22" t="s">
        <v>4</v>
      </c>
      <c r="E11" s="251" t="s">
        <v>44</v>
      </c>
      <c r="F11" s="253" t="s">
        <v>45</v>
      </c>
      <c r="G11" s="24" t="s">
        <v>46</v>
      </c>
      <c r="H11" s="22" t="s">
        <v>47</v>
      </c>
      <c r="I11" s="24" t="s">
        <v>48</v>
      </c>
      <c r="J11" s="22" t="s">
        <v>48</v>
      </c>
      <c r="K11" s="25" t="s">
        <v>5</v>
      </c>
      <c r="L11" s="26" t="s">
        <v>2</v>
      </c>
    </row>
    <row r="12" spans="1:12" ht="21" customHeight="1">
      <c r="A12" s="27"/>
      <c r="B12" s="28"/>
      <c r="C12" s="29"/>
      <c r="D12" s="30" t="s">
        <v>49</v>
      </c>
      <c r="E12" s="254" t="s">
        <v>50</v>
      </c>
      <c r="F12" s="256"/>
      <c r="G12" s="32" t="s">
        <v>51</v>
      </c>
      <c r="H12" s="30" t="s">
        <v>52</v>
      </c>
      <c r="I12" s="32" t="s">
        <v>53</v>
      </c>
      <c r="J12" s="30" t="s">
        <v>54</v>
      </c>
      <c r="K12" s="33"/>
      <c r="L12" s="34"/>
    </row>
    <row r="13" spans="1:12" ht="21" customHeight="1">
      <c r="A13" s="27"/>
      <c r="B13" s="28"/>
      <c r="C13" s="29"/>
      <c r="D13" s="30"/>
      <c r="E13" s="254" t="s">
        <v>55</v>
      </c>
      <c r="F13" s="256"/>
      <c r="G13" s="32"/>
      <c r="H13" s="30" t="s">
        <v>56</v>
      </c>
      <c r="I13" s="35"/>
      <c r="J13" s="36"/>
      <c r="K13" s="33"/>
      <c r="L13" s="34"/>
    </row>
    <row r="14" spans="1:12" ht="21">
      <c r="A14" s="240" t="s">
        <v>151</v>
      </c>
      <c r="B14" s="241" t="s">
        <v>8</v>
      </c>
      <c r="C14" s="261" t="s">
        <v>19</v>
      </c>
      <c r="D14" s="208"/>
      <c r="E14" s="257">
        <v>1800</v>
      </c>
      <c r="F14" s="257">
        <f>+E14</f>
        <v>1800</v>
      </c>
      <c r="G14" s="211"/>
      <c r="H14" s="243"/>
      <c r="I14" s="212"/>
      <c r="J14" s="212"/>
      <c r="K14" s="213"/>
      <c r="L14" s="214"/>
    </row>
    <row r="15" spans="1:12" ht="21">
      <c r="A15" s="56"/>
      <c r="B15" s="244"/>
      <c r="C15" s="58"/>
      <c r="D15" s="59"/>
      <c r="E15" s="258" t="s">
        <v>12</v>
      </c>
      <c r="F15" s="258"/>
      <c r="G15" s="62"/>
      <c r="H15" s="61"/>
      <c r="I15" s="61"/>
      <c r="J15" s="61"/>
      <c r="K15" s="63"/>
      <c r="L15" s="64"/>
    </row>
    <row r="16" spans="1:12" ht="21">
      <c r="A16" s="56"/>
      <c r="B16" s="59"/>
      <c r="C16" s="58"/>
      <c r="D16" s="59"/>
      <c r="E16" s="258"/>
      <c r="F16" s="258"/>
      <c r="G16" s="62"/>
      <c r="H16" s="61"/>
      <c r="I16" s="65"/>
      <c r="J16" s="65"/>
      <c r="K16" s="63"/>
      <c r="L16" s="64"/>
    </row>
    <row r="17" spans="1:12" ht="21">
      <c r="A17" s="216"/>
      <c r="B17" s="59"/>
      <c r="C17" s="58"/>
      <c r="D17" s="59"/>
      <c r="E17" s="258"/>
      <c r="F17" s="258"/>
      <c r="G17" s="67"/>
      <c r="H17" s="59"/>
      <c r="I17" s="65"/>
      <c r="J17" s="65"/>
      <c r="K17" s="63"/>
      <c r="L17" s="64"/>
    </row>
    <row r="18" spans="1:12" ht="21">
      <c r="A18" s="216"/>
      <c r="B18" s="59"/>
      <c r="C18" s="58"/>
      <c r="D18" s="59"/>
      <c r="E18" s="258"/>
      <c r="F18" s="258"/>
      <c r="G18" s="67"/>
      <c r="H18" s="59"/>
      <c r="I18" s="65"/>
      <c r="J18" s="65"/>
      <c r="K18" s="63"/>
      <c r="L18" s="64"/>
    </row>
    <row r="19" spans="1:12" ht="21">
      <c r="A19" s="216"/>
      <c r="B19" s="245"/>
      <c r="C19" s="58"/>
      <c r="D19" s="59"/>
      <c r="E19" s="258"/>
      <c r="F19" s="258"/>
      <c r="G19" s="75"/>
      <c r="H19" s="61"/>
      <c r="I19" s="65"/>
      <c r="J19" s="65"/>
      <c r="K19" s="63"/>
      <c r="L19" s="64"/>
    </row>
    <row r="20" spans="1:12" ht="21">
      <c r="A20" s="216"/>
      <c r="B20" s="246"/>
      <c r="C20" s="58"/>
      <c r="D20" s="59"/>
      <c r="E20" s="258"/>
      <c r="F20" s="258"/>
      <c r="G20" s="75"/>
      <c r="H20" s="61"/>
      <c r="I20" s="65"/>
      <c r="J20" s="65"/>
      <c r="K20" s="63"/>
      <c r="L20" s="64"/>
    </row>
    <row r="21" spans="1:12" ht="21">
      <c r="A21" s="216"/>
      <c r="B21" s="245"/>
      <c r="C21" s="58"/>
      <c r="D21" s="59"/>
      <c r="E21" s="258"/>
      <c r="F21" s="258"/>
      <c r="G21" s="75"/>
      <c r="H21" s="61"/>
      <c r="I21" s="65"/>
      <c r="J21" s="65"/>
      <c r="K21" s="63"/>
      <c r="L21" s="64"/>
    </row>
    <row r="22" spans="1:12" ht="21">
      <c r="A22" s="216"/>
      <c r="B22" s="245"/>
      <c r="C22" s="58"/>
      <c r="D22" s="59"/>
      <c r="E22" s="258"/>
      <c r="F22" s="258"/>
      <c r="G22" s="75"/>
      <c r="H22" s="61"/>
      <c r="I22" s="65"/>
      <c r="J22" s="65"/>
      <c r="K22" s="63"/>
      <c r="L22" s="64"/>
    </row>
    <row r="23" spans="1:12" ht="21">
      <c r="A23" s="56"/>
      <c r="B23" s="59"/>
      <c r="C23" s="58"/>
      <c r="D23" s="59"/>
      <c r="E23" s="258"/>
      <c r="F23" s="258"/>
      <c r="G23" s="75"/>
      <c r="H23" s="61"/>
      <c r="I23" s="65"/>
      <c r="J23" s="65"/>
      <c r="K23" s="63"/>
      <c r="L23" s="64"/>
    </row>
    <row r="24" spans="1:12" ht="21">
      <c r="A24" s="56"/>
      <c r="B24" s="59"/>
      <c r="C24" s="58"/>
      <c r="D24" s="59"/>
      <c r="E24" s="258"/>
      <c r="F24" s="258"/>
      <c r="G24" s="75"/>
      <c r="H24" s="61"/>
      <c r="I24" s="65"/>
      <c r="J24" s="65"/>
      <c r="K24" s="63"/>
      <c r="L24" s="64"/>
    </row>
    <row r="25" spans="1:12" ht="18">
      <c r="A25" s="77"/>
      <c r="B25" s="77"/>
      <c r="C25" s="77"/>
      <c r="D25" s="77"/>
      <c r="E25" s="259"/>
      <c r="F25" s="259"/>
      <c r="G25" s="77"/>
      <c r="H25" s="77"/>
      <c r="I25" s="77"/>
      <c r="J25" s="77"/>
      <c r="K25" s="77"/>
      <c r="L25" s="85"/>
    </row>
  </sheetData>
  <sheetProtection/>
  <mergeCells count="2">
    <mergeCell ref="A2:L2"/>
    <mergeCell ref="G8:H8"/>
  </mergeCells>
  <printOptions/>
  <pageMargins left="0.4330708661417323" right="0.31496062992125984" top="0.4724409448818898" bottom="0.31496062992125984" header="0.31496062992125984" footer="0.15748031496062992"/>
  <pageSetup fitToHeight="0" fitToWidth="1" horizontalDpi="600" verticalDpi="600" orientation="landscape" paperSize="9" scale="89" r:id="rId1"/>
  <headerFooter>
    <oddHeader>&amp;Rแผ่นที่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pradub</cp:lastModifiedBy>
  <cp:lastPrinted>2021-12-23T02:01:38Z</cp:lastPrinted>
  <dcterms:created xsi:type="dcterms:W3CDTF">2021-06-11T08:13:38Z</dcterms:created>
  <dcterms:modified xsi:type="dcterms:W3CDTF">2023-07-20T04:40:10Z</dcterms:modified>
  <cp:category/>
  <cp:version/>
  <cp:contentType/>
  <cp:contentStatus/>
</cp:coreProperties>
</file>